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5582A9CA-613E-4CD4-A8AD-913AE50F8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 " sheetId="21" r:id="rId1"/>
    <sheet name="JEV při stochastické závislosti" sheetId="20" r:id="rId2"/>
  </sheets>
  <calcPr calcId="191029" iterate="1"/>
</workbook>
</file>

<file path=xl/calcChain.xml><?xml version="1.0" encoding="utf-8"?>
<calcChain xmlns="http://schemas.openxmlformats.org/spreadsheetml/2006/main">
  <c r="B5" i="20" l="1"/>
  <c r="B22" i="20" s="1"/>
  <c r="B6" i="20"/>
  <c r="B14" i="20"/>
  <c r="D12" i="20"/>
  <c r="F13" i="20" s="1"/>
  <c r="B62" i="20"/>
  <c r="F11" i="20"/>
  <c r="E62" i="20" s="1"/>
  <c r="C62" i="20"/>
  <c r="B65" i="20" l="1"/>
  <c r="D20" i="20"/>
  <c r="D24" i="20"/>
  <c r="B27" i="20"/>
  <c r="B50" i="20" s="1"/>
  <c r="B63" i="20"/>
  <c r="B64" i="20"/>
  <c r="F62" i="20"/>
  <c r="G30" i="20"/>
  <c r="F30" i="20" s="1"/>
  <c r="D16" i="20"/>
  <c r="D27" i="20"/>
  <c r="D50" i="20" s="1"/>
  <c r="E65" i="20" l="1"/>
  <c r="F15" i="20"/>
  <c r="D62" i="20"/>
  <c r="D64" i="20" s="1"/>
  <c r="F17" i="20"/>
  <c r="H62" i="20" s="1"/>
  <c r="H64" i="20" s="1"/>
  <c r="C65" i="20"/>
  <c r="F64" i="20"/>
  <c r="B66" i="20"/>
  <c r="B67" i="20" s="1"/>
  <c r="F23" i="20"/>
  <c r="F25" i="20"/>
  <c r="H63" i="20" s="1"/>
  <c r="D63" i="20"/>
  <c r="F21" i="20"/>
  <c r="F63" i="20" s="1"/>
  <c r="D65" i="20"/>
  <c r="F19" i="20"/>
  <c r="C63" i="20"/>
  <c r="C64" i="20" s="1"/>
  <c r="C66" i="20" l="1"/>
  <c r="E63" i="20"/>
  <c r="E64" i="20" s="1"/>
  <c r="E66" i="20" s="1"/>
  <c r="G38" i="20"/>
  <c r="F38" i="20" s="1"/>
  <c r="G42" i="20"/>
  <c r="F42" i="20" s="1"/>
  <c r="H65" i="20" s="1"/>
  <c r="H66" i="20" s="1"/>
  <c r="G63" i="20"/>
  <c r="D66" i="20"/>
  <c r="G34" i="20"/>
  <c r="F34" i="20" s="1"/>
  <c r="G62" i="20"/>
  <c r="G64" i="20" s="1"/>
  <c r="F27" i="20"/>
  <c r="F50" i="20" s="1"/>
  <c r="G66" i="20" l="1"/>
  <c r="E67" i="20" s="1"/>
  <c r="F51" i="20"/>
  <c r="F65" i="20"/>
  <c r="F66" i="20" s="1"/>
  <c r="F49" i="20"/>
  <c r="D51" i="20" s="1"/>
  <c r="E32" i="20"/>
  <c r="D32" i="20" s="1"/>
  <c r="G65" i="20"/>
  <c r="E40" i="20"/>
  <c r="D40" i="20" s="1"/>
  <c r="C67" i="20"/>
  <c r="D49" i="20" l="1"/>
  <c r="B51" i="20" s="1"/>
  <c r="C36" i="20"/>
  <c r="B36" i="20" s="1"/>
  <c r="F52" i="20"/>
  <c r="F56" i="20" s="1"/>
  <c r="B49" i="20" l="1"/>
  <c r="B52" i="20" s="1"/>
  <c r="B45" i="20"/>
  <c r="D52" i="20"/>
  <c r="D56" i="20" s="1"/>
  <c r="B56" i="20" l="1"/>
  <c r="B57" i="20" s="1"/>
  <c r="B53" i="20"/>
</calcChain>
</file>

<file path=xl/sharedStrings.xml><?xml version="1.0" encoding="utf-8"?>
<sst xmlns="http://schemas.openxmlformats.org/spreadsheetml/2006/main" count="58" uniqueCount="51">
  <si>
    <t>Zadání</t>
  </si>
  <si>
    <t>JEV</t>
  </si>
  <si>
    <t>H podle JEV</t>
  </si>
  <si>
    <t>H podle Δr</t>
  </si>
  <si>
    <t>t</t>
  </si>
  <si>
    <r>
      <t>r</t>
    </r>
    <r>
      <rPr>
        <vertAlign val="subscript"/>
        <sz val="12"/>
        <rFont val="Times New Roman CE"/>
        <family val="1"/>
        <charset val="238"/>
      </rPr>
      <t>f</t>
    </r>
  </si>
  <si>
    <t>Index růstu</t>
  </si>
  <si>
    <t>Index poklesu</t>
  </si>
  <si>
    <t>Stochastická závislost</t>
  </si>
  <si>
    <r>
      <t>E(V)</t>
    </r>
    <r>
      <rPr>
        <b/>
        <vertAlign val="subscript"/>
        <sz val="12"/>
        <rFont val="Times New Roman CE"/>
        <family val="1"/>
        <charset val="238"/>
      </rPr>
      <t>t</t>
    </r>
  </si>
  <si>
    <t>Původní</t>
  </si>
  <si>
    <t>Stav A</t>
  </si>
  <si>
    <t>Stav B</t>
  </si>
  <si>
    <t>Stav C</t>
  </si>
  <si>
    <t>Stav D</t>
  </si>
  <si>
    <t>Pásmo výnosů</t>
  </si>
  <si>
    <t>E(V) při stejné pravděp.</t>
  </si>
  <si>
    <t>E(V) - JEV</t>
  </si>
  <si>
    <r>
      <t>Δ</t>
    </r>
    <r>
      <rPr>
        <sz val="12"/>
        <rFont val="Times New Roman CE"/>
        <family val="1"/>
        <charset val="238"/>
      </rPr>
      <t>r</t>
    </r>
  </si>
  <si>
    <r>
      <t>E(JEV)</t>
    </r>
    <r>
      <rPr>
        <vertAlign val="subscript"/>
        <sz val="12"/>
        <rFont val="Times New Roman CE"/>
        <family val="1"/>
        <charset val="238"/>
      </rPr>
      <t>t</t>
    </r>
  </si>
  <si>
    <r>
      <t>E(V)</t>
    </r>
    <r>
      <rPr>
        <vertAlign val="subscript"/>
        <sz val="12"/>
        <rFont val="Times New Roman CE"/>
        <family val="1"/>
        <charset val="238"/>
      </rPr>
      <t>t</t>
    </r>
  </si>
  <si>
    <r>
      <t>E(V)</t>
    </r>
    <r>
      <rPr>
        <vertAlign val="subscript"/>
        <sz val="12"/>
        <rFont val="Times New Roman CE"/>
        <family val="1"/>
        <charset val="238"/>
      </rPr>
      <t>t</t>
    </r>
    <r>
      <rPr>
        <sz val="12"/>
        <rFont val="Times New Roman CE"/>
        <family val="1"/>
        <charset val="238"/>
      </rPr>
      <t>+E(JEV)</t>
    </r>
    <r>
      <rPr>
        <vertAlign val="subscript"/>
        <sz val="12"/>
        <rFont val="Times New Roman CE"/>
        <family val="1"/>
        <charset val="238"/>
      </rPr>
      <t>t+1</t>
    </r>
    <r>
      <rPr>
        <sz val="12"/>
        <rFont val="Times New Roman CE"/>
        <family val="1"/>
        <charset val="238"/>
      </rPr>
      <t>/(1+r</t>
    </r>
    <r>
      <rPr>
        <vertAlign val="subscript"/>
        <sz val="12"/>
        <rFont val="Times New Roman CE"/>
        <family val="1"/>
        <charset val="238"/>
      </rPr>
      <t>f</t>
    </r>
    <r>
      <rPr>
        <sz val="12"/>
        <rFont val="Times New Roman CE"/>
        <family val="1"/>
        <charset val="238"/>
      </rPr>
      <t>)</t>
    </r>
  </si>
  <si>
    <r>
      <t>E(V).(1+r</t>
    </r>
    <r>
      <rPr>
        <vertAlign val="subscript"/>
        <sz val="12"/>
        <rFont val="Times New Roman CE"/>
        <family val="1"/>
        <charset val="238"/>
      </rPr>
      <t>f</t>
    </r>
    <r>
      <rPr>
        <sz val="12"/>
        <rFont val="Times New Roman CE"/>
        <family val="1"/>
        <charset val="238"/>
      </rPr>
      <t>+</t>
    </r>
    <r>
      <rPr>
        <sz val="12"/>
        <rFont val="Arial"/>
        <family val="2"/>
        <charset val="238"/>
      </rPr>
      <t>Δ</t>
    </r>
    <r>
      <rPr>
        <sz val="12"/>
        <rFont val="Times New Roman CE"/>
        <family val="1"/>
        <charset val="238"/>
      </rPr>
      <t>r)</t>
    </r>
    <r>
      <rPr>
        <vertAlign val="superscript"/>
        <sz val="12"/>
        <rFont val="Times New Roman CE"/>
        <family val="1"/>
        <charset val="238"/>
      </rPr>
      <t>-t</t>
    </r>
  </si>
  <si>
    <r>
      <t>E(E(V)</t>
    </r>
    <r>
      <rPr>
        <b/>
        <vertAlign val="subscript"/>
        <sz val="12"/>
        <rFont val="Times New Roman CE"/>
        <charset val="238"/>
      </rPr>
      <t>t</t>
    </r>
    <r>
      <rPr>
        <b/>
        <sz val="12"/>
        <rFont val="Times New Roman CE"/>
        <charset val="238"/>
      </rPr>
      <t xml:space="preserve"> - JEV</t>
    </r>
    <r>
      <rPr>
        <b/>
        <vertAlign val="subscript"/>
        <sz val="12"/>
        <rFont val="Times New Roman CE"/>
        <charset val="238"/>
      </rPr>
      <t>t</t>
    </r>
    <r>
      <rPr>
        <b/>
        <sz val="12"/>
        <rFont val="Times New Roman CE"/>
        <charset val="238"/>
      </rPr>
      <t>)</t>
    </r>
  </si>
  <si>
    <t>Meziroční změna</t>
  </si>
  <si>
    <t>Ocenění podle JEV:</t>
  </si>
  <si>
    <t>Ocenění podle přirážkové metody:</t>
  </si>
  <si>
    <t>H podle podmíněných JEV</t>
  </si>
  <si>
    <t>Shrnutí - rizikové srážky z očekávaných hodnot:</t>
  </si>
  <si>
    <t>Vycházíme ze znalosti užitkové funkce</t>
  </si>
  <si>
    <t>Příklad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</si>
  <si>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</si>
  <si>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</si>
  <si>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</si>
  <si>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</si>
  <si>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JISTOTNÍ EKVIVALENT VÝNOSŮ INDIVIDUÁLNÍ</t>
  </si>
  <si>
    <t>PŘI STOCHASTICKÉ ZÁVISLOSTI</t>
  </si>
  <si>
    <r>
      <t>V</t>
    </r>
    <r>
      <rPr>
        <b/>
        <vertAlign val="subscript"/>
        <sz val="12"/>
        <color indexed="58"/>
        <rFont val="Times New Roman CE"/>
        <charset val="238"/>
      </rPr>
      <t>t,s</t>
    </r>
  </si>
  <si>
    <r>
      <t>p</t>
    </r>
    <r>
      <rPr>
        <b/>
        <vertAlign val="subscript"/>
        <sz val="12"/>
        <color indexed="58"/>
        <rFont val="Times New Roman CE"/>
        <charset val="238"/>
      </rPr>
      <t>t,s</t>
    </r>
  </si>
  <si>
    <r>
      <t>JEV</t>
    </r>
    <r>
      <rPr>
        <b/>
        <vertAlign val="subscript"/>
        <sz val="12"/>
        <color indexed="58"/>
        <rFont val="Times New Roman CE"/>
        <family val="1"/>
        <charset val="238"/>
      </rPr>
      <t>1,s</t>
    </r>
  </si>
  <si>
    <r>
      <t>u(JEV</t>
    </r>
    <r>
      <rPr>
        <b/>
        <vertAlign val="subscript"/>
        <sz val="12"/>
        <color indexed="58"/>
        <rFont val="Times New Roman CE"/>
        <family val="1"/>
        <charset val="238"/>
      </rPr>
      <t>1,s</t>
    </r>
    <r>
      <rPr>
        <b/>
        <sz val="12"/>
        <color indexed="58"/>
        <rFont val="Times New Roman CE"/>
        <family val="1"/>
        <charset val="238"/>
      </rPr>
      <t>)</t>
    </r>
  </si>
  <si>
    <r>
      <t>JEV</t>
    </r>
    <r>
      <rPr>
        <b/>
        <vertAlign val="subscript"/>
        <sz val="12"/>
        <color indexed="58"/>
        <rFont val="Times New Roman CE"/>
        <family val="1"/>
        <charset val="238"/>
      </rPr>
      <t>2,s</t>
    </r>
  </si>
  <si>
    <r>
      <t>u(JEV</t>
    </r>
    <r>
      <rPr>
        <b/>
        <vertAlign val="subscript"/>
        <sz val="12"/>
        <color indexed="58"/>
        <rFont val="Times New Roman CE"/>
        <family val="1"/>
        <charset val="238"/>
      </rPr>
      <t>2,s</t>
    </r>
    <r>
      <rPr>
        <b/>
        <sz val="12"/>
        <color indexed="58"/>
        <rFont val="Times New Roman CE"/>
        <family val="1"/>
        <charset val="238"/>
      </rPr>
      <t>)</t>
    </r>
  </si>
  <si>
    <r>
      <t>JEV</t>
    </r>
    <r>
      <rPr>
        <b/>
        <vertAlign val="subscript"/>
        <sz val="12"/>
        <color indexed="58"/>
        <rFont val="Times New Roman CE"/>
        <family val="1"/>
        <charset val="238"/>
      </rPr>
      <t>3,s</t>
    </r>
  </si>
  <si>
    <r>
      <t>u(JEV</t>
    </r>
    <r>
      <rPr>
        <b/>
        <vertAlign val="subscript"/>
        <sz val="12"/>
        <color indexed="58"/>
        <rFont val="Times New Roman CE"/>
        <family val="1"/>
        <charset val="238"/>
      </rPr>
      <t>3,s</t>
    </r>
    <r>
      <rPr>
        <b/>
        <sz val="12"/>
        <color indexed="58"/>
        <rFont val="Times New Roman CE"/>
        <family val="1"/>
        <charset val="238"/>
      </rPr>
      <t>)</t>
    </r>
  </si>
  <si>
    <t>Mařík Miloš a kol.:</t>
  </si>
  <si>
    <t>METODY OCEŇOVÁNÍ PODNIKU PRO POKROČILÉ</t>
  </si>
  <si>
    <t>© Miloš Mařík, Pavla Maříková</t>
  </si>
  <si>
    <t>Ekopress 2023, Praha, třetí vydání</t>
  </si>
  <si>
    <t>ISBN 978-80-87865-89-7</t>
  </si>
  <si>
    <t>Strana publikace: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</si>
</sst>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0"/>
    <numFmt numFmtId="166" formatCode="0_);\-0_)"/>
    <numFmt numFmtId="167" formatCode="0_)"/>
    <numFmt numFmtId="168" formatCode="0_);\-0_);"/>
    <numFmt numFmtId="169" formatCode="#,##0_);[Red]\-#,##0_)"/>
  </numFmts>
  <fonts count="33" x14ac:knownFonts="1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2"/>
      <name val="Times New Roman CE"/>
      <family val="1"/>
      <charset val="238"/>
    </font>
    <font>
      <vertAlign val="subscript"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vertAlign val="subscript"/>
      <sz val="12"/>
      <name val="Times New Roman CE"/>
      <family val="1"/>
      <charset val="238"/>
    </font>
    <font>
      <b/>
      <sz val="12"/>
      <name val="Times New Roman CE"/>
      <charset val="238"/>
    </font>
    <font>
      <b/>
      <vertAlign val="subscript"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color indexed="10"/>
      <name val="Times New Roman CE"/>
      <family val="1"/>
      <charset val="238"/>
    </font>
    <font>
      <vertAlign val="superscript"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color indexed="12"/>
      <name val="Times New Roman CE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b/>
      <sz val="14"/>
      <color indexed="12"/>
      <name val="Times New Roman CE"/>
      <charset val="238"/>
    </font>
    <font>
      <b/>
      <sz val="12"/>
      <color indexed="58"/>
      <name val="Times New Roman CE"/>
      <charset val="238"/>
    </font>
    <font>
      <sz val="12"/>
      <color indexed="58"/>
      <name val="Times New Roman CE"/>
      <charset val="238"/>
    </font>
    <font>
      <b/>
      <vertAlign val="subscript"/>
      <sz val="12"/>
      <color indexed="58"/>
      <name val="Times New Roman CE"/>
      <charset val="238"/>
    </font>
    <font>
      <b/>
      <sz val="12"/>
      <color indexed="58"/>
      <name val="Times New Roman CE"/>
      <family val="1"/>
      <charset val="238"/>
    </font>
    <font>
      <b/>
      <vertAlign val="subscript"/>
      <sz val="12"/>
      <color indexed="58"/>
      <name val="Times New Roman CE"/>
      <family val="1"/>
      <charset val="238"/>
    </font>
    <font>
      <sz val="12"/>
      <color indexed="58"/>
      <name val="Times New Roman CE"/>
      <family val="1"/>
      <charset val="238"/>
    </font>
    <font>
      <sz val="1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13"/>
      </patternFill>
    </fill>
    <fill>
      <patternFill patternType="solid">
        <fgColor indexed="49"/>
        <bgColor indexed="1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2" fillId="0" borderId="0"/>
    <xf numFmtId="0" fontId="1" fillId="0" borderId="0"/>
    <xf numFmtId="9" fontId="1" fillId="0" borderId="0" applyFont="0" applyFill="0" applyBorder="0" applyAlignment="0" applyProtection="0"/>
    <xf numFmtId="167" fontId="4" fillId="2" borderId="0" applyBorder="0"/>
    <xf numFmtId="167" fontId="5" fillId="2" borderId="0" applyBorder="0"/>
    <xf numFmtId="166" fontId="4" fillId="2" borderId="0" applyBorder="0">
      <alignment horizontal="left"/>
    </xf>
    <xf numFmtId="166" fontId="5" fillId="2" borderId="0" applyBorder="0">
      <alignment horizontal="left"/>
    </xf>
    <xf numFmtId="169" fontId="6" fillId="3" borderId="1">
      <protection locked="0"/>
    </xf>
    <xf numFmtId="168" fontId="4" fillId="4" borderId="0" applyBorder="0">
      <alignment horizontal="left"/>
    </xf>
    <xf numFmtId="168" fontId="5" fillId="4" borderId="0" applyBorder="0">
      <alignment horizontal="left"/>
    </xf>
    <xf numFmtId="169" fontId="5" fillId="5" borderId="1"/>
    <xf numFmtId="169" fontId="5" fillId="6" borderId="1"/>
    <xf numFmtId="0" fontId="3" fillId="7" borderId="2" applyBorder="0"/>
    <xf numFmtId="1" fontId="4" fillId="7" borderId="0" applyBorder="0">
      <alignment horizontal="left"/>
    </xf>
    <xf numFmtId="166" fontId="4" fillId="8" borderId="3" applyNumberFormat="0" applyBorder="0">
      <alignment horizontal="center" vertical="center"/>
    </xf>
  </cellStyleXfs>
  <cellXfs count="79">
    <xf numFmtId="0" fontId="0" fillId="0" borderId="0" xfId="0"/>
    <xf numFmtId="9" fontId="7" fillId="9" borderId="1" xfId="3" applyFont="1" applyFill="1" applyBorder="1"/>
    <xf numFmtId="0" fontId="14" fillId="0" borderId="1" xfId="0" applyFont="1" applyBorder="1"/>
    <xf numFmtId="0" fontId="12" fillId="0" borderId="1" xfId="0" applyFont="1" applyBorder="1"/>
    <xf numFmtId="0" fontId="7" fillId="0" borderId="4" xfId="0" applyFont="1" applyBorder="1"/>
    <xf numFmtId="2" fontId="7" fillId="0" borderId="5" xfId="0" applyNumberFormat="1" applyFont="1" applyBorder="1"/>
    <xf numFmtId="0" fontId="7" fillId="0" borderId="5" xfId="0" applyFont="1" applyBorder="1"/>
    <xf numFmtId="0" fontId="7" fillId="0" borderId="0" xfId="0" applyFont="1"/>
    <xf numFmtId="0" fontId="7" fillId="0" borderId="1" xfId="0" applyFont="1" applyBorder="1"/>
    <xf numFmtId="0" fontId="9" fillId="0" borderId="0" xfId="0" applyFont="1"/>
    <xf numFmtId="0" fontId="7" fillId="9" borderId="1" xfId="0" applyFont="1" applyFill="1" applyBorder="1"/>
    <xf numFmtId="9" fontId="7" fillId="0" borderId="0" xfId="3" applyFont="1" applyFill="1" applyBorder="1"/>
    <xf numFmtId="1" fontId="7" fillId="0" borderId="0" xfId="0" applyNumberFormat="1" applyFont="1"/>
    <xf numFmtId="0" fontId="18" fillId="0" borderId="0" xfId="0" applyFont="1"/>
    <xf numFmtId="0" fontId="7" fillId="0" borderId="6" xfId="0" applyFont="1" applyBorder="1"/>
    <xf numFmtId="0" fontId="7" fillId="0" borderId="7" xfId="0" applyFont="1" applyBorder="1"/>
    <xf numFmtId="0" fontId="9" fillId="0" borderId="7" xfId="0" applyFont="1" applyBorder="1"/>
    <xf numFmtId="0" fontId="9" fillId="0" borderId="8" xfId="0" applyFont="1" applyBorder="1"/>
    <xf numFmtId="2" fontId="7" fillId="0" borderId="9" xfId="0" applyNumberFormat="1" applyFont="1" applyBorder="1"/>
    <xf numFmtId="0" fontId="7" fillId="0" borderId="10" xfId="0" applyFont="1" applyBorder="1"/>
    <xf numFmtId="0" fontId="7" fillId="0" borderId="3" xfId="0" applyFont="1" applyBorder="1"/>
    <xf numFmtId="0" fontId="10" fillId="0" borderId="4" xfId="0" applyFont="1" applyBorder="1"/>
    <xf numFmtId="2" fontId="14" fillId="0" borderId="11" xfId="0" applyNumberFormat="1" applyFont="1" applyBorder="1"/>
    <xf numFmtId="2" fontId="7" fillId="0" borderId="12" xfId="0" applyNumberFormat="1" applyFont="1" applyBorder="1"/>
    <xf numFmtId="0" fontId="7" fillId="0" borderId="13" xfId="0" applyFont="1" applyBorder="1"/>
    <xf numFmtId="164" fontId="7" fillId="0" borderId="14" xfId="0" applyNumberFormat="1" applyFont="1" applyBorder="1"/>
    <xf numFmtId="0" fontId="7" fillId="0" borderId="11" xfId="0" applyFont="1" applyBorder="1"/>
    <xf numFmtId="0" fontId="7" fillId="0" borderId="15" xfId="0" applyFont="1" applyBorder="1"/>
    <xf numFmtId="0" fontId="15" fillId="0" borderId="1" xfId="0" applyFont="1" applyBorder="1" applyAlignment="1">
      <alignment horizontal="left"/>
    </xf>
    <xf numFmtId="2" fontId="15" fillId="0" borderId="1" xfId="0" applyNumberFormat="1" applyFont="1" applyBorder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/>
    <xf numFmtId="2" fontId="7" fillId="0" borderId="15" xfId="0" applyNumberFormat="1" applyFont="1" applyBorder="1"/>
    <xf numFmtId="2" fontId="12" fillId="0" borderId="15" xfId="0" applyNumberFormat="1" applyFont="1" applyBorder="1"/>
    <xf numFmtId="0" fontId="7" fillId="0" borderId="16" xfId="0" applyFont="1" applyBorder="1"/>
    <xf numFmtId="2" fontId="7" fillId="0" borderId="16" xfId="0" applyNumberFormat="1" applyFont="1" applyBorder="1"/>
    <xf numFmtId="0" fontId="1" fillId="0" borderId="0" xfId="2"/>
    <xf numFmtId="0" fontId="21" fillId="0" borderId="0" xfId="2" applyFont="1"/>
    <xf numFmtId="0" fontId="22" fillId="0" borderId="0" xfId="2" applyFont="1"/>
    <xf numFmtId="0" fontId="24" fillId="0" borderId="0" xfId="2" applyFont="1"/>
    <xf numFmtId="0" fontId="5" fillId="0" borderId="0" xfId="2" applyFont="1"/>
    <xf numFmtId="0" fontId="25" fillId="0" borderId="0" xfId="0" applyFont="1"/>
    <xf numFmtId="0" fontId="26" fillId="10" borderId="17" xfId="0" applyFont="1" applyFill="1" applyBorder="1" applyAlignment="1">
      <alignment horizontal="center"/>
    </xf>
    <xf numFmtId="0" fontId="27" fillId="10" borderId="18" xfId="0" applyFont="1" applyFill="1" applyBorder="1"/>
    <xf numFmtId="0" fontId="26" fillId="10" borderId="1" xfId="0" applyFont="1" applyFill="1" applyBorder="1" applyAlignment="1">
      <alignment horizontal="center"/>
    </xf>
    <xf numFmtId="0" fontId="26" fillId="10" borderId="19" xfId="0" applyFont="1" applyFill="1" applyBorder="1" applyAlignment="1">
      <alignment horizontal="center"/>
    </xf>
    <xf numFmtId="0" fontId="29" fillId="10" borderId="20" xfId="0" applyFont="1" applyFill="1" applyBorder="1" applyAlignment="1">
      <alignment horizontal="center"/>
    </xf>
    <xf numFmtId="0" fontId="29" fillId="10" borderId="21" xfId="0" applyFont="1" applyFill="1" applyBorder="1" applyAlignment="1">
      <alignment horizontal="center"/>
    </xf>
    <xf numFmtId="0" fontId="29" fillId="10" borderId="22" xfId="0" applyFont="1" applyFill="1" applyBorder="1" applyAlignment="1">
      <alignment horizontal="center"/>
    </xf>
    <xf numFmtId="0" fontId="26" fillId="10" borderId="1" xfId="0" applyFont="1" applyFill="1" applyBorder="1"/>
    <xf numFmtId="0" fontId="26" fillId="10" borderId="9" xfId="0" applyFont="1" applyFill="1" applyBorder="1"/>
    <xf numFmtId="0" fontId="26" fillId="10" borderId="15" xfId="0" applyFont="1" applyFill="1" applyBorder="1"/>
    <xf numFmtId="0" fontId="27" fillId="10" borderId="15" xfId="0" applyFont="1" applyFill="1" applyBorder="1"/>
    <xf numFmtId="0" fontId="31" fillId="10" borderId="16" xfId="0" applyFont="1" applyFill="1" applyBorder="1"/>
    <xf numFmtId="0" fontId="29" fillId="10" borderId="1" xfId="0" applyFont="1" applyFill="1" applyBorder="1" applyAlignment="1">
      <alignment horizontal="center"/>
    </xf>
    <xf numFmtId="0" fontId="31" fillId="10" borderId="5" xfId="0" applyFont="1" applyFill="1" applyBorder="1"/>
    <xf numFmtId="0" fontId="29" fillId="10" borderId="5" xfId="0" applyFont="1" applyFill="1" applyBorder="1" applyAlignment="1">
      <alignment horizontal="center"/>
    </xf>
    <xf numFmtId="0" fontId="12" fillId="9" borderId="26" xfId="0" applyFont="1" applyFill="1" applyBorder="1"/>
    <xf numFmtId="0" fontId="12" fillId="0" borderId="0" xfId="0" applyFont="1"/>
    <xf numFmtId="2" fontId="12" fillId="11" borderId="9" xfId="0" applyNumberFormat="1" applyFont="1" applyFill="1" applyBorder="1"/>
    <xf numFmtId="0" fontId="17" fillId="12" borderId="15" xfId="0" applyFont="1" applyFill="1" applyBorder="1"/>
    <xf numFmtId="2" fontId="12" fillId="13" borderId="9" xfId="0" applyNumberFormat="1" applyFont="1" applyFill="1" applyBorder="1"/>
    <xf numFmtId="165" fontId="7" fillId="14" borderId="15" xfId="0" applyNumberFormat="1" applyFont="1" applyFill="1" applyBorder="1"/>
    <xf numFmtId="0" fontId="32" fillId="0" borderId="0" xfId="1"/>
    <xf numFmtId="0" fontId="19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1" fillId="0" borderId="0" xfId="2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29" fillId="10" borderId="9" xfId="0" applyFont="1" applyFill="1" applyBorder="1" applyAlignment="1">
      <alignment horizontal="center"/>
    </xf>
    <xf numFmtId="0" fontId="29" fillId="10" borderId="15" xfId="0" applyFont="1" applyFill="1" applyBorder="1" applyAlignment="1">
      <alignment horizontal="center"/>
    </xf>
    <xf numFmtId="0" fontId="29" fillId="10" borderId="23" xfId="0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0" borderId="22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</cellXfs>
  <cellStyles count="16">
    <cellStyle name="Normální" xfId="0" builtinId="0"/>
    <cellStyle name="normální 3" xfId="1" xr:uid="{00000000-0005-0000-0000-000001000000}"/>
    <cellStyle name="normální_DM_2007_01_Iterace" xfId="2" xr:uid="{00000000-0005-0000-0000-000002000000}"/>
    <cellStyle name="Procenta" xfId="3" builtinId="5"/>
    <cellStyle name="STCisRadku1" xfId="4" xr:uid="{00000000-0005-0000-0000-000004000000}"/>
    <cellStyle name="STCisRadku2" xfId="5" xr:uid="{00000000-0005-0000-0000-000005000000}"/>
    <cellStyle name="STCisRadku3" xfId="6" xr:uid="{00000000-0005-0000-0000-000006000000}"/>
    <cellStyle name="STCisRadku4" xfId="7" xr:uid="{00000000-0005-0000-0000-000007000000}"/>
    <cellStyle name="STEdit" xfId="8" xr:uid="{00000000-0005-0000-0000-000008000000}"/>
    <cellStyle name="STNazRadku1" xfId="9" xr:uid="{00000000-0005-0000-0000-000009000000}"/>
    <cellStyle name="STNazRadku2" xfId="10" xr:uid="{00000000-0005-0000-0000-00000A000000}"/>
    <cellStyle name="STNonEdit" xfId="11" xr:uid="{00000000-0005-0000-0000-00000B000000}"/>
    <cellStyle name="STNonEdit2" xfId="12" xr:uid="{00000000-0005-0000-0000-00000C000000}"/>
    <cellStyle name="STNormální" xfId="13" xr:uid="{00000000-0005-0000-0000-00000D000000}"/>
    <cellStyle name="STPopis1" xfId="14" xr:uid="{00000000-0005-0000-0000-00000E000000}"/>
    <cellStyle name="STPopis2b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workbookViewId="0">
      <selection sqref="A1:I1"/>
    </sheetView>
  </sheetViews>
  <sheetFormatPr defaultColWidth="8" defaultRowHeight="12.75" x14ac:dyDescent="0.2"/>
  <cols>
    <col min="1" max="10" width="8.125" style="36" customWidth="1"/>
    <col min="11" max="16384" width="8" style="36"/>
  </cols>
  <sheetData>
    <row r="1" spans="1:9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25">
      <c r="A2" s="67" t="s">
        <v>45</v>
      </c>
      <c r="B2" s="67"/>
      <c r="C2" s="67"/>
      <c r="D2" s="67"/>
      <c r="E2" s="67"/>
      <c r="F2" s="67"/>
      <c r="G2" s="67"/>
      <c r="H2" s="67"/>
      <c r="I2" s="67"/>
    </row>
    <row r="3" spans="1:9" s="37" customFormat="1" ht="23.25" customHeight="1" x14ac:dyDescent="0.25">
      <c r="A3" s="68" t="s">
        <v>46</v>
      </c>
      <c r="B3" s="68"/>
      <c r="C3" s="68"/>
      <c r="D3" s="68"/>
      <c r="E3" s="68"/>
      <c r="F3" s="68"/>
      <c r="G3" s="68"/>
      <c r="H3" s="68"/>
      <c r="I3" s="68"/>
    </row>
    <row r="4" spans="1:9" ht="15" customHeight="1" x14ac:dyDescent="0.2">
      <c r="A4" s="69" t="s">
        <v>48</v>
      </c>
      <c r="B4" s="69"/>
      <c r="C4" s="69"/>
      <c r="D4" s="69"/>
      <c r="E4" s="69"/>
      <c r="F4" s="69"/>
      <c r="G4" s="69"/>
      <c r="H4" s="69"/>
      <c r="I4" s="69"/>
    </row>
    <row r="5" spans="1:9" ht="15.75" customHeight="1" x14ac:dyDescent="0.2">
      <c r="A5" s="69" t="s">
        <v>49</v>
      </c>
      <c r="B5" s="69"/>
      <c r="C5" s="69"/>
      <c r="D5" s="69"/>
      <c r="E5" s="69"/>
      <c r="F5" s="69"/>
      <c r="G5" s="69"/>
      <c r="H5" s="69"/>
      <c r="I5" s="69"/>
    </row>
    <row r="6" spans="1:9" ht="21.75" customHeight="1" x14ac:dyDescent="0.2">
      <c r="A6" s="38"/>
      <c r="B6" s="38"/>
      <c r="C6" s="38"/>
      <c r="D6" s="38"/>
      <c r="E6" s="38"/>
      <c r="F6" s="38"/>
      <c r="G6" s="38"/>
      <c r="H6" s="38"/>
      <c r="I6" s="38"/>
    </row>
    <row r="7" spans="1:9" ht="15" x14ac:dyDescent="0.25">
      <c r="A7" s="64" t="s">
        <v>30</v>
      </c>
      <c r="B7" s="64"/>
      <c r="C7" s="64"/>
      <c r="D7" s="64"/>
      <c r="E7" s="64"/>
      <c r="F7" s="64"/>
      <c r="G7" s="64"/>
      <c r="H7" s="64"/>
      <c r="I7" s="64"/>
    </row>
    <row r="8" spans="1:9" ht="19.5" customHeight="1" x14ac:dyDescent="0.25">
      <c r="A8" s="65" t="s">
        <v>35</v>
      </c>
      <c r="B8" s="65"/>
      <c r="C8" s="65"/>
      <c r="D8" s="65"/>
      <c r="E8" s="65"/>
      <c r="F8" s="65"/>
      <c r="G8" s="65"/>
      <c r="H8" s="65"/>
      <c r="I8" s="65"/>
    </row>
    <row r="9" spans="1:9" ht="19.5" customHeight="1" x14ac:dyDescent="0.25">
      <c r="A9" s="65" t="s">
        <v>36</v>
      </c>
      <c r="B9" s="65"/>
      <c r="C9" s="65"/>
      <c r="D9" s="65"/>
      <c r="E9" s="65"/>
      <c r="F9" s="65"/>
      <c r="G9" s="65"/>
      <c r="H9" s="65"/>
      <c r="I9" s="65"/>
    </row>
    <row r="10" spans="1:9" x14ac:dyDescent="0.2">
      <c r="A10" s="38"/>
      <c r="B10" s="38"/>
      <c r="C10" s="38"/>
      <c r="D10" s="38"/>
      <c r="E10" s="38"/>
      <c r="F10" s="38"/>
      <c r="G10" s="38"/>
      <c r="H10" s="38"/>
      <c r="I10" s="38"/>
    </row>
    <row r="11" spans="1:9" ht="15" x14ac:dyDescent="0.25">
      <c r="A11" s="64" t="s">
        <v>50</v>
      </c>
      <c r="B11" s="64"/>
      <c r="C11" s="64"/>
      <c r="D11" s="64"/>
      <c r="E11" s="64"/>
      <c r="F11" s="64"/>
      <c r="G11" s="64"/>
      <c r="H11" s="64"/>
      <c r="I11" s="64"/>
    </row>
    <row r="12" spans="1:9" s="63" customFormat="1" ht="23.25" customHeight="1" x14ac:dyDescent="0.25">
      <c r="A12" s="64" t="s">
        <v>47</v>
      </c>
      <c r="B12" s="64"/>
      <c r="C12" s="64"/>
      <c r="D12" s="64"/>
      <c r="E12" s="64"/>
      <c r="F12" s="64"/>
      <c r="G12" s="64"/>
      <c r="H12" s="64"/>
      <c r="I12" s="64"/>
    </row>
    <row r="14" spans="1:9" x14ac:dyDescent="0.2">
      <c r="B14" s="36" t="s">
        <v>31</v>
      </c>
    </row>
    <row r="15" spans="1:9" x14ac:dyDescent="0.2">
      <c r="B15" s="36" t="s">
        <v>32</v>
      </c>
    </row>
    <row r="17" spans="2:2" x14ac:dyDescent="0.2">
      <c r="B17" s="36" t="s">
        <v>33</v>
      </c>
    </row>
    <row r="18" spans="2:2" x14ac:dyDescent="0.2">
      <c r="B18" s="36" t="s">
        <v>34</v>
      </c>
    </row>
    <row r="20" spans="2:2" ht="15" x14ac:dyDescent="0.25">
      <c r="B20" s="39"/>
    </row>
    <row r="21" spans="2:2" ht="15" x14ac:dyDescent="0.25">
      <c r="B21" s="39"/>
    </row>
    <row r="22" spans="2:2" ht="14.25" x14ac:dyDescent="0.2">
      <c r="B22" s="40"/>
    </row>
  </sheetData>
  <mergeCells count="10">
    <mergeCell ref="A12:I12"/>
    <mergeCell ref="A7:I7"/>
    <mergeCell ref="A8:I8"/>
    <mergeCell ref="A11:I11"/>
    <mergeCell ref="A1:I1"/>
    <mergeCell ref="A2:I2"/>
    <mergeCell ref="A3:I3"/>
    <mergeCell ref="A4:I4"/>
    <mergeCell ref="A5:I5"/>
    <mergeCell ref="A9:I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JEV při stochastické závislosti</oddHeader>
    <oddFooter>&amp;C&amp;9&amp;A&amp;R&amp;10©  Pavla Maříková, Miloš Mařík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showGridLines="0" workbookViewId="0"/>
  </sheetViews>
  <sheetFormatPr defaultColWidth="8" defaultRowHeight="15.75" x14ac:dyDescent="0.25"/>
  <cols>
    <col min="1" max="1" width="23.125" style="7" customWidth="1"/>
    <col min="2" max="7" width="8.625" style="7" customWidth="1"/>
    <col min="8" max="8" width="9.125" style="7" customWidth="1"/>
    <col min="9" max="16384" width="8" style="7"/>
  </cols>
  <sheetData>
    <row r="1" spans="1:7" x14ac:dyDescent="0.25">
      <c r="A1" s="13" t="s">
        <v>29</v>
      </c>
    </row>
    <row r="2" spans="1:7" ht="18.75" x14ac:dyDescent="0.3">
      <c r="A2" s="41" t="s">
        <v>0</v>
      </c>
    </row>
    <row r="3" spans="1:7" ht="18.75" x14ac:dyDescent="0.35">
      <c r="A3" s="8" t="s">
        <v>5</v>
      </c>
      <c r="B3" s="1">
        <v>0.05</v>
      </c>
      <c r="C3"/>
    </row>
    <row r="4" spans="1:7" x14ac:dyDescent="0.25">
      <c r="A4" s="8" t="s">
        <v>24</v>
      </c>
      <c r="B4" s="10">
        <v>0.2</v>
      </c>
    </row>
    <row r="5" spans="1:7" x14ac:dyDescent="0.25">
      <c r="A5" s="8" t="s">
        <v>6</v>
      </c>
      <c r="B5" s="8">
        <f>1+B4</f>
        <v>1.2</v>
      </c>
    </row>
    <row r="6" spans="1:7" x14ac:dyDescent="0.25">
      <c r="A6" s="8" t="s">
        <v>7</v>
      </c>
      <c r="B6" s="8">
        <f>1-B4</f>
        <v>0.8</v>
      </c>
    </row>
    <row r="7" spans="1:7" x14ac:dyDescent="0.25">
      <c r="B7" s="11"/>
    </row>
    <row r="8" spans="1:7" ht="19.5" thickBot="1" x14ac:dyDescent="0.35">
      <c r="A8" s="41" t="s">
        <v>8</v>
      </c>
    </row>
    <row r="9" spans="1:7" x14ac:dyDescent="0.25">
      <c r="A9" s="42">
        <v>0</v>
      </c>
      <c r="B9" s="74">
        <v>1</v>
      </c>
      <c r="C9" s="74"/>
      <c r="D9" s="74">
        <v>2</v>
      </c>
      <c r="E9" s="74"/>
      <c r="F9" s="74">
        <v>3</v>
      </c>
      <c r="G9" s="75"/>
    </row>
    <row r="10" spans="1:7" ht="17.25" x14ac:dyDescent="0.3">
      <c r="A10" s="43"/>
      <c r="B10" s="44" t="s">
        <v>37</v>
      </c>
      <c r="C10" s="44" t="s">
        <v>38</v>
      </c>
      <c r="D10" s="44" t="s">
        <v>37</v>
      </c>
      <c r="E10" s="44" t="s">
        <v>38</v>
      </c>
      <c r="F10" s="44" t="s">
        <v>37</v>
      </c>
      <c r="G10" s="45" t="s">
        <v>38</v>
      </c>
    </row>
    <row r="11" spans="1:7" x14ac:dyDescent="0.25">
      <c r="A11" s="14"/>
      <c r="F11" s="59">
        <f>D12*$B$6</f>
        <v>46.080000000000005</v>
      </c>
      <c r="G11" s="60">
        <v>0.5</v>
      </c>
    </row>
    <row r="12" spans="1:7" x14ac:dyDescent="0.25">
      <c r="A12" s="14"/>
      <c r="D12" s="59">
        <f>B14*$B$6</f>
        <v>57.6</v>
      </c>
      <c r="E12" s="60">
        <v>0.5</v>
      </c>
      <c r="F12" s="58"/>
      <c r="G12" s="15"/>
    </row>
    <row r="13" spans="1:7" x14ac:dyDescent="0.25">
      <c r="A13" s="14"/>
      <c r="F13" s="59">
        <f>D12*$B$5</f>
        <v>69.12</v>
      </c>
      <c r="G13" s="60">
        <v>0.5</v>
      </c>
    </row>
    <row r="14" spans="1:7" x14ac:dyDescent="0.25">
      <c r="A14" s="14"/>
      <c r="B14" s="59">
        <f>A18*B6</f>
        <v>72</v>
      </c>
      <c r="C14" s="60">
        <v>0.5</v>
      </c>
      <c r="F14" s="58"/>
      <c r="G14" s="15"/>
    </row>
    <row r="15" spans="1:7" x14ac:dyDescent="0.25">
      <c r="A15" s="14"/>
      <c r="F15" s="59">
        <f>D16*$B$6</f>
        <v>69.11999999999999</v>
      </c>
      <c r="G15" s="60">
        <v>0.5</v>
      </c>
    </row>
    <row r="16" spans="1:7" x14ac:dyDescent="0.25">
      <c r="A16" s="14"/>
      <c r="D16" s="59">
        <f>B14*$B$5</f>
        <v>86.399999999999991</v>
      </c>
      <c r="E16" s="60">
        <v>0.5</v>
      </c>
      <c r="F16" s="58"/>
      <c r="G16" s="15"/>
    </row>
    <row r="17" spans="1:7" x14ac:dyDescent="0.25">
      <c r="A17" s="14"/>
      <c r="F17" s="59">
        <f>D16*$B$5</f>
        <v>103.67999999999999</v>
      </c>
      <c r="G17" s="60">
        <v>0.5</v>
      </c>
    </row>
    <row r="18" spans="1:7" s="9" customFormat="1" x14ac:dyDescent="0.25">
      <c r="A18" s="57">
        <v>90</v>
      </c>
      <c r="F18" s="58"/>
      <c r="G18" s="16"/>
    </row>
    <row r="19" spans="1:7" x14ac:dyDescent="0.25">
      <c r="A19" s="14"/>
      <c r="F19" s="59">
        <f>D20*$B$6</f>
        <v>69.12</v>
      </c>
      <c r="G19" s="60">
        <v>0.5</v>
      </c>
    </row>
    <row r="20" spans="1:7" x14ac:dyDescent="0.25">
      <c r="A20" s="14"/>
      <c r="D20" s="59">
        <f>B22*$B$6</f>
        <v>86.4</v>
      </c>
      <c r="E20" s="60">
        <v>0.5</v>
      </c>
      <c r="F20" s="58"/>
      <c r="G20" s="15"/>
    </row>
    <row r="21" spans="1:7" x14ac:dyDescent="0.25">
      <c r="A21" s="14"/>
      <c r="F21" s="59">
        <f>D20*$B$5</f>
        <v>103.68</v>
      </c>
      <c r="G21" s="60">
        <v>0.5</v>
      </c>
    </row>
    <row r="22" spans="1:7" x14ac:dyDescent="0.25">
      <c r="A22" s="14"/>
      <c r="B22" s="59">
        <f>A18*B5</f>
        <v>108</v>
      </c>
      <c r="C22" s="60">
        <v>0.5</v>
      </c>
      <c r="F22" s="58"/>
      <c r="G22" s="15"/>
    </row>
    <row r="23" spans="1:7" x14ac:dyDescent="0.25">
      <c r="A23" s="14"/>
      <c r="F23" s="59">
        <f>D24*$B$6</f>
        <v>103.68</v>
      </c>
      <c r="G23" s="60">
        <v>0.5</v>
      </c>
    </row>
    <row r="24" spans="1:7" x14ac:dyDescent="0.25">
      <c r="A24" s="14"/>
      <c r="D24" s="59">
        <f>B22*$B$5</f>
        <v>129.6</v>
      </c>
      <c r="E24" s="60">
        <v>0.5</v>
      </c>
      <c r="F24" s="58"/>
      <c r="G24" s="15"/>
    </row>
    <row r="25" spans="1:7" x14ac:dyDescent="0.25">
      <c r="A25" s="14"/>
      <c r="F25" s="59">
        <f>D24*$B$5</f>
        <v>155.51999999999998</v>
      </c>
      <c r="G25" s="60">
        <v>0.5</v>
      </c>
    </row>
    <row r="26" spans="1:7" x14ac:dyDescent="0.25">
      <c r="A26" s="14"/>
      <c r="G26" s="15"/>
    </row>
    <row r="27" spans="1:7" ht="18" thickBot="1" x14ac:dyDescent="0.35">
      <c r="A27" s="17" t="s">
        <v>9</v>
      </c>
      <c r="B27" s="76">
        <f>B14*C14+B22*C22</f>
        <v>90</v>
      </c>
      <c r="C27" s="76"/>
      <c r="D27" s="77">
        <f>(D12*E12+D16*E16)*C14+(D20*E20+D24*E24)*C22</f>
        <v>90</v>
      </c>
      <c r="E27" s="77"/>
      <c r="F27" s="77">
        <f>((F11*G11+F13*G13)*E12+(F15*G15+F17*G17)*E16)*C14+((F19*G19+F21*G21)*E20+(F23*G23+F25*G25)*E24)*C22</f>
        <v>90</v>
      </c>
      <c r="G27" s="78"/>
    </row>
    <row r="28" spans="1:7" ht="16.5" thickBot="1" x14ac:dyDescent="0.3">
      <c r="F28" s="12"/>
    </row>
    <row r="29" spans="1:7" ht="15" customHeight="1" x14ac:dyDescent="0.3">
      <c r="B29" s="46" t="s">
        <v>39</v>
      </c>
      <c r="C29" s="47" t="s">
        <v>40</v>
      </c>
      <c r="D29" s="47" t="s">
        <v>41</v>
      </c>
      <c r="E29" s="47" t="s">
        <v>42</v>
      </c>
      <c r="F29" s="47" t="s">
        <v>43</v>
      </c>
      <c r="G29" s="48" t="s">
        <v>44</v>
      </c>
    </row>
    <row r="30" spans="1:7" ht="15" customHeight="1" x14ac:dyDescent="0.25">
      <c r="B30" s="14"/>
      <c r="F30" s="61">
        <f>EXP(G30)</f>
        <v>56.436243673724462</v>
      </c>
      <c r="G30" s="62">
        <f>LN(F11)*G11+LN(F13)*G13</f>
        <v>4.0331115704417186</v>
      </c>
    </row>
    <row r="31" spans="1:7" ht="15" customHeight="1" x14ac:dyDescent="0.25">
      <c r="B31" s="14"/>
      <c r="F31" s="58"/>
      <c r="G31" s="15"/>
    </row>
    <row r="32" spans="1:7" ht="15" customHeight="1" x14ac:dyDescent="0.25">
      <c r="B32" s="14"/>
      <c r="D32" s="61">
        <f>EXP(E32)</f>
        <v>136.37387602072698</v>
      </c>
      <c r="E32" s="62">
        <f>LN(D12+F30/(1+$B$3))*E12+LN(D16+F34/(1+$B$3))*E16</f>
        <v>4.9154002022914209</v>
      </c>
      <c r="F32" s="58"/>
      <c r="G32" s="15"/>
    </row>
    <row r="33" spans="1:7" ht="15" customHeight="1" x14ac:dyDescent="0.25">
      <c r="B33" s="14"/>
      <c r="D33" s="58"/>
      <c r="F33" s="58"/>
      <c r="G33" s="15"/>
    </row>
    <row r="34" spans="1:7" ht="15" customHeight="1" x14ac:dyDescent="0.25">
      <c r="B34" s="14"/>
      <c r="D34" s="58"/>
      <c r="F34" s="61">
        <f>EXP(G34)</f>
        <v>84.654365510586629</v>
      </c>
      <c r="G34" s="62">
        <f>LN(F15)*G15+LN(F17)*G17</f>
        <v>4.4385766785498824</v>
      </c>
    </row>
    <row r="35" spans="1:7" ht="15" customHeight="1" x14ac:dyDescent="0.25">
      <c r="B35" s="14"/>
      <c r="D35" s="58"/>
      <c r="F35" s="58"/>
      <c r="G35" s="15"/>
    </row>
    <row r="36" spans="1:7" ht="15" customHeight="1" x14ac:dyDescent="0.25">
      <c r="B36" s="61">
        <f>EXP(C36)</f>
        <v>247.25135002417335</v>
      </c>
      <c r="C36" s="62">
        <f>LN(B14+D32/(1+$B$3))*C14+LN(B22+D40/(1+$B$3))*C22</f>
        <v>5.510405430646351</v>
      </c>
      <c r="D36" s="58"/>
      <c r="F36" s="58"/>
      <c r="G36" s="15"/>
    </row>
    <row r="37" spans="1:7" ht="15" customHeight="1" x14ac:dyDescent="0.25">
      <c r="B37" s="14"/>
      <c r="D37" s="58"/>
      <c r="F37" s="58"/>
      <c r="G37" s="15"/>
    </row>
    <row r="38" spans="1:7" ht="15" customHeight="1" x14ac:dyDescent="0.25">
      <c r="B38" s="14"/>
      <c r="D38" s="58"/>
      <c r="F38" s="61">
        <f>EXP(G38)</f>
        <v>84.654365510586629</v>
      </c>
      <c r="G38" s="62">
        <f>LN(F19)*G19+LN(F21)*G21</f>
        <v>4.4385766785498824</v>
      </c>
    </row>
    <row r="39" spans="1:7" ht="15" customHeight="1" x14ac:dyDescent="0.25">
      <c r="B39" s="14"/>
      <c r="D39" s="58"/>
      <c r="F39" s="58"/>
      <c r="G39" s="15"/>
    </row>
    <row r="40" spans="1:7" ht="15" customHeight="1" x14ac:dyDescent="0.25">
      <c r="B40" s="14"/>
      <c r="D40" s="61">
        <f>EXP(E40)</f>
        <v>204.56081403109033</v>
      </c>
      <c r="E40" s="62">
        <f>LN(D20+F38/(1+$B$3))*E20+LN(D24+F42/(1+$B$3))*E24</f>
        <v>5.3208653103995847</v>
      </c>
      <c r="F40" s="58"/>
      <c r="G40" s="15"/>
    </row>
    <row r="41" spans="1:7" ht="15" customHeight="1" x14ac:dyDescent="0.25">
      <c r="B41" s="14"/>
      <c r="F41" s="58"/>
      <c r="G41" s="15"/>
    </row>
    <row r="42" spans="1:7" ht="15" customHeight="1" thickBot="1" x14ac:dyDescent="0.3">
      <c r="B42" s="19"/>
      <c r="C42" s="20"/>
      <c r="D42" s="20"/>
      <c r="E42" s="20"/>
      <c r="F42" s="61">
        <f>EXP(G42)</f>
        <v>126.98154826587987</v>
      </c>
      <c r="G42" s="62">
        <f>LN(F23)*G23+LN(F25)*G25</f>
        <v>4.8440417866580461</v>
      </c>
    </row>
    <row r="43" spans="1:7" ht="13.5" customHeight="1" x14ac:dyDescent="0.25"/>
    <row r="44" spans="1:7" ht="18.75" x14ac:dyDescent="0.3">
      <c r="A44" s="41" t="s">
        <v>25</v>
      </c>
    </row>
    <row r="45" spans="1:7" x14ac:dyDescent="0.25">
      <c r="A45" s="28" t="s">
        <v>2</v>
      </c>
      <c r="B45" s="29">
        <f>B36/(1+B3)</f>
        <v>235.47747621349842</v>
      </c>
    </row>
    <row r="47" spans="1:7" ht="18.75" x14ac:dyDescent="0.3">
      <c r="A47" s="41" t="s">
        <v>26</v>
      </c>
    </row>
    <row r="48" spans="1:7" x14ac:dyDescent="0.25">
      <c r="A48" s="49" t="s">
        <v>4</v>
      </c>
      <c r="B48" s="50">
        <v>1</v>
      </c>
      <c r="C48" s="51"/>
      <c r="D48" s="50">
        <v>2</v>
      </c>
      <c r="E48" s="51"/>
      <c r="F48" s="50">
        <v>3</v>
      </c>
      <c r="G48" s="52"/>
    </row>
    <row r="49" spans="1:8" ht="18.75" x14ac:dyDescent="0.35">
      <c r="A49" s="4" t="s">
        <v>19</v>
      </c>
      <c r="B49" s="23">
        <f>B36</f>
        <v>247.25135002417335</v>
      </c>
      <c r="C49" s="24"/>
      <c r="D49" s="23">
        <f>D32*C14+D40*C22</f>
        <v>170.46734502590866</v>
      </c>
      <c r="E49" s="24"/>
      <c r="F49" s="23">
        <f>(F30*E12+F34*E16)*C14+(F38*E20+F42*E24)*C22</f>
        <v>88.181630740194407</v>
      </c>
      <c r="G49" s="24"/>
    </row>
    <row r="50" spans="1:8" ht="18.75" x14ac:dyDescent="0.35">
      <c r="A50" s="4" t="s">
        <v>20</v>
      </c>
      <c r="B50" s="23">
        <f>B27</f>
        <v>90</v>
      </c>
      <c r="C50" s="24"/>
      <c r="D50" s="23">
        <f>D27</f>
        <v>90</v>
      </c>
      <c r="E50" s="24"/>
      <c r="F50" s="23">
        <f>F27</f>
        <v>90</v>
      </c>
      <c r="G50" s="24"/>
    </row>
    <row r="51" spans="1:8" ht="18.75" x14ac:dyDescent="0.35">
      <c r="A51" s="4" t="s">
        <v>21</v>
      </c>
      <c r="B51" s="23">
        <f>B50+D49/(1+$B$3)</f>
        <v>252.34985240562727</v>
      </c>
      <c r="C51" s="24"/>
      <c r="D51" s="23">
        <f>D50+F49/(1+$B$3)</f>
        <v>173.98250546685182</v>
      </c>
      <c r="E51" s="24"/>
      <c r="F51" s="23">
        <f>F50</f>
        <v>90</v>
      </c>
      <c r="G51" s="24"/>
    </row>
    <row r="52" spans="1:8" x14ac:dyDescent="0.25">
      <c r="A52" s="21" t="s">
        <v>18</v>
      </c>
      <c r="B52" s="25">
        <f>(B51/B49-1)*(1+$B$3)</f>
        <v>2.1651762467639547E-2</v>
      </c>
      <c r="C52" s="26"/>
      <c r="D52" s="25">
        <f>(D51/D49-1)*(1+$B$3)</f>
        <v>2.1651762467640712E-2</v>
      </c>
      <c r="E52" s="26"/>
      <c r="F52" s="25">
        <f>(F51/F49-1)*(1+$B$3)</f>
        <v>2.165176246764048E-2</v>
      </c>
      <c r="G52" s="26"/>
    </row>
    <row r="53" spans="1:8" x14ac:dyDescent="0.25">
      <c r="A53" s="2" t="s">
        <v>27</v>
      </c>
      <c r="B53" s="22">
        <f>B51/(1+B3+B52)</f>
        <v>235.47747621349842</v>
      </c>
    </row>
    <row r="55" spans="1:8" x14ac:dyDescent="0.25">
      <c r="A55" s="49" t="s">
        <v>4</v>
      </c>
      <c r="B55" s="50">
        <v>1</v>
      </c>
      <c r="C55" s="51"/>
      <c r="D55" s="50">
        <v>2</v>
      </c>
      <c r="E55" s="51"/>
      <c r="F55" s="50">
        <v>3</v>
      </c>
      <c r="G55" s="52"/>
    </row>
    <row r="56" spans="1:8" ht="20.25" x14ac:dyDescent="0.35">
      <c r="A56" s="30" t="s">
        <v>22</v>
      </c>
      <c r="B56" s="18">
        <f>B50/(1+$B$3+B52)^B9</f>
        <v>83.98250546685189</v>
      </c>
      <c r="C56" s="27"/>
      <c r="D56" s="18">
        <f>D50/(1+$B$3+D52)^D9</f>
        <v>78.367346938775469</v>
      </c>
      <c r="E56" s="27"/>
      <c r="F56" s="18">
        <f>F50/(1+$B$3+F52)^F9</f>
        <v>73.127623807870961</v>
      </c>
      <c r="G56" s="27"/>
    </row>
    <row r="57" spans="1:8" x14ac:dyDescent="0.25">
      <c r="A57" s="2" t="s">
        <v>3</v>
      </c>
      <c r="B57" s="22">
        <f>B56+D56+F56</f>
        <v>235.47747621349833</v>
      </c>
    </row>
    <row r="59" spans="1:8" ht="18.75" x14ac:dyDescent="0.3">
      <c r="A59" s="41" t="s">
        <v>28</v>
      </c>
    </row>
    <row r="60" spans="1:8" x14ac:dyDescent="0.25">
      <c r="A60" s="53"/>
      <c r="B60" s="54">
        <v>1</v>
      </c>
      <c r="C60" s="70">
        <v>2</v>
      </c>
      <c r="D60" s="71"/>
      <c r="E60" s="72">
        <v>3</v>
      </c>
      <c r="F60" s="72"/>
      <c r="G60" s="72"/>
      <c r="H60" s="71"/>
    </row>
    <row r="61" spans="1:8" x14ac:dyDescent="0.25">
      <c r="A61" s="55"/>
      <c r="B61" s="56" t="s">
        <v>10</v>
      </c>
      <c r="C61" s="54" t="s">
        <v>11</v>
      </c>
      <c r="D61" s="54" t="s">
        <v>12</v>
      </c>
      <c r="E61" s="54" t="s">
        <v>11</v>
      </c>
      <c r="F61" s="54" t="s">
        <v>12</v>
      </c>
      <c r="G61" s="54" t="s">
        <v>13</v>
      </c>
      <c r="H61" s="54" t="s">
        <v>14</v>
      </c>
    </row>
    <row r="62" spans="1:8" x14ac:dyDescent="0.25">
      <c r="A62" s="34" t="s">
        <v>15</v>
      </c>
      <c r="B62" s="35">
        <f>B14</f>
        <v>72</v>
      </c>
      <c r="C62" s="35">
        <f>D12</f>
        <v>57.6</v>
      </c>
      <c r="D62" s="35">
        <f>D16</f>
        <v>86.399999999999991</v>
      </c>
      <c r="E62" s="34">
        <f>F11</f>
        <v>46.080000000000005</v>
      </c>
      <c r="F62" s="34">
        <f>F13</f>
        <v>69.12</v>
      </c>
      <c r="G62" s="34">
        <f>F15</f>
        <v>69.11999999999999</v>
      </c>
      <c r="H62" s="34">
        <f>F17</f>
        <v>103.67999999999999</v>
      </c>
    </row>
    <row r="63" spans="1:8" x14ac:dyDescent="0.25">
      <c r="A63" s="6"/>
      <c r="B63" s="5">
        <f>B22</f>
        <v>108</v>
      </c>
      <c r="C63" s="5">
        <f>D20</f>
        <v>86.4</v>
      </c>
      <c r="D63" s="5">
        <f>D24</f>
        <v>129.6</v>
      </c>
      <c r="E63" s="6">
        <f>F19</f>
        <v>69.12</v>
      </c>
      <c r="F63" s="6">
        <f>F21</f>
        <v>103.68</v>
      </c>
      <c r="G63" s="6">
        <f>F23</f>
        <v>103.68</v>
      </c>
      <c r="H63" s="6">
        <f>F25</f>
        <v>155.51999999999998</v>
      </c>
    </row>
    <row r="64" spans="1:8" x14ac:dyDescent="0.25">
      <c r="A64" s="8" t="s">
        <v>16</v>
      </c>
      <c r="B64" s="32">
        <f t="shared" ref="B64:H64" si="0">B62*0.5+B63*0.5</f>
        <v>90</v>
      </c>
      <c r="C64" s="31">
        <f t="shared" si="0"/>
        <v>72</v>
      </c>
      <c r="D64" s="31">
        <f t="shared" si="0"/>
        <v>108</v>
      </c>
      <c r="E64" s="31">
        <f t="shared" si="0"/>
        <v>57.600000000000009</v>
      </c>
      <c r="F64" s="31">
        <f t="shared" si="0"/>
        <v>86.4</v>
      </c>
      <c r="G64" s="31">
        <f t="shared" si="0"/>
        <v>86.4</v>
      </c>
      <c r="H64" s="31">
        <f t="shared" si="0"/>
        <v>129.6</v>
      </c>
    </row>
    <row r="65" spans="1:8" x14ac:dyDescent="0.25">
      <c r="A65" s="8" t="s">
        <v>1</v>
      </c>
      <c r="B65" s="32">
        <f>EXP(LN(B14)*C14+LN(B22)*C22)</f>
        <v>88.181630740194464</v>
      </c>
      <c r="C65" s="31">
        <f>EXP(LN(D12)*E12+LN(D16)*E16)</f>
        <v>70.545304592155503</v>
      </c>
      <c r="D65" s="31">
        <f>EXP(LN(D20)*E20+LN(D24)*E24)</f>
        <v>105.81795688823328</v>
      </c>
      <c r="E65" s="31">
        <f>F30</f>
        <v>56.436243673724462</v>
      </c>
      <c r="F65" s="31">
        <f>F34</f>
        <v>84.654365510586629</v>
      </c>
      <c r="G65" s="31">
        <f>F38</f>
        <v>84.654365510586629</v>
      </c>
      <c r="H65" s="31">
        <f>F42</f>
        <v>126.98154826587987</v>
      </c>
    </row>
    <row r="66" spans="1:8" x14ac:dyDescent="0.25">
      <c r="A66" s="8" t="s">
        <v>17</v>
      </c>
      <c r="B66" s="32">
        <f t="shared" ref="B66:H66" si="1">B64-B65</f>
        <v>1.8183692598055359</v>
      </c>
      <c r="C66" s="31">
        <f t="shared" si="1"/>
        <v>1.4546954078444969</v>
      </c>
      <c r="D66" s="31">
        <f t="shared" si="1"/>
        <v>2.1820431117667169</v>
      </c>
      <c r="E66" s="31">
        <f t="shared" si="1"/>
        <v>1.1637563262755464</v>
      </c>
      <c r="F66" s="31">
        <f t="shared" si="1"/>
        <v>1.7456344894133764</v>
      </c>
      <c r="G66" s="31">
        <f t="shared" si="1"/>
        <v>1.7456344894133764</v>
      </c>
      <c r="H66" s="31">
        <f t="shared" si="1"/>
        <v>2.6184517341201285</v>
      </c>
    </row>
    <row r="67" spans="1:8" ht="17.25" x14ac:dyDescent="0.3">
      <c r="A67" s="3" t="s">
        <v>23</v>
      </c>
      <c r="B67" s="33">
        <f>B66</f>
        <v>1.8183692598055359</v>
      </c>
      <c r="C67" s="73">
        <f>C66*C14+D66*C22</f>
        <v>1.8183692598056069</v>
      </c>
      <c r="D67" s="73"/>
      <c r="E67" s="73">
        <f>(E66*E12+F66*E16)*C14+(G66*E20+H66*E24)*C22</f>
        <v>1.8183692598056069</v>
      </c>
      <c r="F67" s="73"/>
      <c r="G67" s="73"/>
      <c r="H67" s="73"/>
    </row>
  </sheetData>
  <mergeCells count="10">
    <mergeCell ref="C60:D60"/>
    <mergeCell ref="E60:H60"/>
    <mergeCell ref="C67:D67"/>
    <mergeCell ref="E67:H67"/>
    <mergeCell ref="B9:C9"/>
    <mergeCell ref="D9:E9"/>
    <mergeCell ref="F9:G9"/>
    <mergeCell ref="B27:C27"/>
    <mergeCell ref="D27:E27"/>
    <mergeCell ref="F27:G27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&amp;L&amp;10Mařík, M. a kol.: Metody oceňování podniku pro pokročilé
Ekopress 2023&amp;R&amp;10Příklad:  JEV při stochastické závislosti</oddHeader>
    <oddFooter>&amp;C&amp;9&amp;A&amp;R&amp;10©  Pavla Maříková, Miloš Mařík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 </vt:lpstr>
      <vt:lpstr>JEV při stochastické závislosti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JEV individuální při stochastické závislosti</dc:title>
  <dc:subject>Metody oceňování podniku pro pokročilé</dc:subject>
  <dc:creator>Mařík Miloš, Maříková Pavla</dc:creator>
  <cp:lastModifiedBy>Pavla Maříková</cp:lastModifiedBy>
  <cp:lastPrinted>2012-01-12T15:47:49Z</cp:lastPrinted>
  <dcterms:created xsi:type="dcterms:W3CDTF">2007-09-15T09:37:29Z</dcterms:created>
  <dcterms:modified xsi:type="dcterms:W3CDTF">2023-08-09T16:51:29Z</dcterms:modified>
</cp:coreProperties>
</file>