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y\Publikace\Knihy\Metody oceň - 2. díl 2023\Internet\"/>
    </mc:Choice>
  </mc:AlternateContent>
  <xr:revisionPtr revIDLastSave="0" documentId="13_ncr:1_{3306DCD4-CC9A-40BC-A502-99B3B2B338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Úvod " sheetId="20" r:id="rId1"/>
    <sheet name="JEV a rizikové přirážky" sheetId="19" r:id="rId2"/>
  </sheets>
  <calcPr calcId="191029" iterate="1"/>
</workbook>
</file>

<file path=xl/calcChain.xml><?xml version="1.0" encoding="utf-8"?>
<calcChain xmlns="http://schemas.openxmlformats.org/spreadsheetml/2006/main">
  <c r="C4" i="19" l="1"/>
  <c r="C11" i="19" s="1"/>
  <c r="D4" i="19"/>
  <c r="D18" i="19" s="1"/>
  <c r="E4" i="19"/>
  <c r="E11" i="19" s="1"/>
  <c r="B4" i="19"/>
  <c r="B11" i="19" s="1"/>
  <c r="B10" i="19"/>
  <c r="C10" i="19"/>
  <c r="D10" i="19"/>
  <c r="E10" i="19"/>
  <c r="B17" i="19"/>
  <c r="C17" i="19"/>
  <c r="D17" i="19"/>
  <c r="D19" i="19" s="1"/>
  <c r="E17" i="19"/>
  <c r="C30" i="19"/>
  <c r="C31" i="19"/>
  <c r="C32" i="19"/>
  <c r="C33" i="19"/>
  <c r="C34" i="19"/>
  <c r="B12" i="19" l="1"/>
  <c r="B13" i="19" s="1"/>
  <c r="C18" i="19"/>
  <c r="C19" i="19" s="1"/>
  <c r="D11" i="19"/>
  <c r="E18" i="19"/>
  <c r="E19" i="19" s="1"/>
  <c r="B18" i="19"/>
  <c r="B19" i="19" s="1"/>
  <c r="B20" i="19" s="1"/>
  <c r="E30" i="19" l="1"/>
  <c r="E34" i="19"/>
  <c r="B21" i="19"/>
  <c r="E31" i="19"/>
  <c r="B22" i="19"/>
  <c r="B26" i="19"/>
  <c r="E33" i="19"/>
  <c r="E32" i="19"/>
  <c r="B30" i="19"/>
  <c r="D30" i="19" s="1"/>
  <c r="B33" i="19"/>
  <c r="D33" i="19" s="1"/>
  <c r="B25" i="19"/>
  <c r="B32" i="19"/>
  <c r="D32" i="19" s="1"/>
  <c r="B34" i="19"/>
  <c r="D34" i="19" s="1"/>
  <c r="B31" i="19"/>
  <c r="D31" i="19" s="1"/>
  <c r="F34" i="19" l="1"/>
  <c r="G34" i="19" s="1"/>
  <c r="G30" i="19"/>
  <c r="F30" i="19"/>
  <c r="D35" i="19"/>
  <c r="F32" i="19"/>
  <c r="G32" i="19"/>
  <c r="F33" i="19"/>
  <c r="G33" i="19"/>
  <c r="F31" i="19"/>
  <c r="G31" i="19" s="1"/>
  <c r="G35" i="19" l="1"/>
</calcChain>
</file>

<file path=xl/sharedStrings.xml><?xml version="1.0" encoding="utf-8"?>
<sst xmlns="http://schemas.openxmlformats.org/spreadsheetml/2006/main" count="57" uniqueCount="43">
  <si>
    <t>Zadání</t>
  </si>
  <si>
    <t>Stav okolí (s)</t>
  </si>
  <si>
    <t>B</t>
  </si>
  <si>
    <t>C</t>
  </si>
  <si>
    <t>D</t>
  </si>
  <si>
    <t>E</t>
  </si>
  <si>
    <t>E(u(V))</t>
  </si>
  <si>
    <t>JEV</t>
  </si>
  <si>
    <t>H podle JEV</t>
  </si>
  <si>
    <t>H podle Δr</t>
  </si>
  <si>
    <t>t</t>
  </si>
  <si>
    <t>E(V)</t>
  </si>
  <si>
    <r>
      <t>Výnos (V</t>
    </r>
    <r>
      <rPr>
        <vertAlign val="subscript"/>
        <sz val="12"/>
        <rFont val="Times New Roman CE"/>
        <family val="1"/>
        <charset val="238"/>
      </rPr>
      <t>s</t>
    </r>
    <r>
      <rPr>
        <sz val="12"/>
        <rFont val="Times New Roman CE"/>
        <family val="1"/>
        <charset val="238"/>
      </rPr>
      <t>)</t>
    </r>
  </si>
  <si>
    <r>
      <t>Pravděpodobnost (p</t>
    </r>
    <r>
      <rPr>
        <vertAlign val="subscript"/>
        <sz val="12"/>
        <rFont val="Times New Roman CE"/>
        <family val="1"/>
        <charset val="238"/>
      </rPr>
      <t>s</t>
    </r>
    <r>
      <rPr>
        <sz val="12"/>
        <rFont val="Times New Roman CE"/>
        <family val="1"/>
        <charset val="238"/>
      </rPr>
      <t>)</t>
    </r>
  </si>
  <si>
    <r>
      <t>r</t>
    </r>
    <r>
      <rPr>
        <vertAlign val="subscript"/>
        <sz val="12"/>
        <rFont val="Times New Roman CE"/>
        <family val="1"/>
        <charset val="238"/>
      </rPr>
      <t>f</t>
    </r>
  </si>
  <si>
    <r>
      <t>u(V</t>
    </r>
    <r>
      <rPr>
        <vertAlign val="subscript"/>
        <sz val="12"/>
        <rFont val="Times New Roman CE"/>
        <charset val="238"/>
      </rPr>
      <t>s</t>
    </r>
    <r>
      <rPr>
        <sz val="12"/>
        <rFont val="Times New Roman CE"/>
        <family val="1"/>
        <charset val="238"/>
      </rPr>
      <t>) = ln(V</t>
    </r>
    <r>
      <rPr>
        <vertAlign val="subscript"/>
        <sz val="12"/>
        <rFont val="Times New Roman CE"/>
        <charset val="238"/>
      </rPr>
      <t>s</t>
    </r>
    <r>
      <rPr>
        <sz val="12"/>
        <rFont val="Times New Roman CE"/>
        <family val="1"/>
        <charset val="238"/>
      </rPr>
      <t>)</t>
    </r>
  </si>
  <si>
    <r>
      <t>u(V</t>
    </r>
    <r>
      <rPr>
        <vertAlign val="subscript"/>
        <sz val="12"/>
        <rFont val="Times New Roman CE"/>
        <charset val="238"/>
      </rPr>
      <t>s</t>
    </r>
    <r>
      <rPr>
        <sz val="12"/>
        <rFont val="Times New Roman CE"/>
        <family val="1"/>
        <charset val="238"/>
      </rPr>
      <t xml:space="preserve">) </t>
    </r>
    <r>
      <rPr>
        <sz val="12"/>
        <rFont val="Arial"/>
        <family val="2"/>
        <charset val="238"/>
      </rPr>
      <t>·</t>
    </r>
    <r>
      <rPr>
        <sz val="12"/>
        <rFont val="Times New Roman CE"/>
        <family val="1"/>
        <charset val="238"/>
      </rPr>
      <t xml:space="preserve"> p</t>
    </r>
  </si>
  <si>
    <t>2. Hranice rizikové přirážky</t>
  </si>
  <si>
    <r>
      <t>V</t>
    </r>
    <r>
      <rPr>
        <vertAlign val="subscript"/>
        <sz val="12"/>
        <rFont val="Times New Roman CE"/>
        <charset val="238"/>
      </rPr>
      <t>s</t>
    </r>
    <r>
      <rPr>
        <sz val="12"/>
        <rFont val="Times New Roman CE"/>
        <family val="1"/>
        <charset val="238"/>
      </rPr>
      <t xml:space="preserve"> </t>
    </r>
    <r>
      <rPr>
        <sz val="12"/>
        <rFont val="Arial"/>
        <family val="2"/>
        <charset val="238"/>
      </rPr>
      <t>·</t>
    </r>
    <r>
      <rPr>
        <sz val="12"/>
        <rFont val="Times New Roman CE"/>
        <family val="1"/>
        <charset val="238"/>
      </rPr>
      <t xml:space="preserve"> p</t>
    </r>
  </si>
  <si>
    <r>
      <t>E(V)</t>
    </r>
    <r>
      <rPr>
        <b/>
        <vertAlign val="subscript"/>
        <sz val="12"/>
        <rFont val="Times New Roman CE"/>
        <charset val="238"/>
      </rPr>
      <t>1</t>
    </r>
  </si>
  <si>
    <r>
      <t>Δ</t>
    </r>
    <r>
      <rPr>
        <b/>
        <sz val="12"/>
        <color indexed="10"/>
        <rFont val="Times New Roman CE"/>
        <family val="1"/>
        <charset val="238"/>
      </rPr>
      <t>r max</t>
    </r>
  </si>
  <si>
    <r>
      <t>Δ</t>
    </r>
    <r>
      <rPr>
        <b/>
        <sz val="12"/>
        <color indexed="10"/>
        <rFont val="Times New Roman CE"/>
        <family val="1"/>
        <charset val="238"/>
      </rPr>
      <t>r</t>
    </r>
  </si>
  <si>
    <t>1. Jistotní ekvivalent výnosu</t>
  </si>
  <si>
    <t>3. Ocenění podniku</t>
  </si>
  <si>
    <t>Příklad</t>
  </si>
  <si>
    <t>Ve žlutě vyznačených buňkách se nacházejí vstupní data, která je možno měnit.</t>
  </si>
  <si>
    <t>Ostatní buňky již obsahují výpočtové vzorce, které na tyto vstupy navazují.</t>
  </si>
  <si>
    <t xml:space="preserve">Po klepnutí na buňky s vypočítanou hodnotou v jednotlivých tabulkách je možné </t>
  </si>
  <si>
    <t>prohlédnout si v řádku vzorců způsob výpočtu dané hodnoty.</t>
  </si>
  <si>
    <t>A TESTOVÁNÍ RIZIKOVÝCH PŘIRÁŽEK</t>
  </si>
  <si>
    <t>JISTOTNÍ EKVIVALENT VÝNOSŮ INDIVIDUÁLNÍ</t>
  </si>
  <si>
    <t>4. Ocenění pro 5 let a nezávislost pravděpodobnostních rozdělení v letech</t>
  </si>
  <si>
    <r>
      <t>JEV</t>
    </r>
    <r>
      <rPr>
        <b/>
        <vertAlign val="subscript"/>
        <sz val="12"/>
        <color indexed="58"/>
        <rFont val="Times New Roman CE"/>
        <family val="1"/>
        <charset val="238"/>
      </rPr>
      <t>t</t>
    </r>
  </si>
  <si>
    <r>
      <t>r</t>
    </r>
    <r>
      <rPr>
        <b/>
        <vertAlign val="subscript"/>
        <sz val="12"/>
        <color indexed="58"/>
        <rFont val="Times New Roman CE"/>
        <family val="1"/>
        <charset val="238"/>
      </rPr>
      <t>f</t>
    </r>
  </si>
  <si>
    <r>
      <t>JEV</t>
    </r>
    <r>
      <rPr>
        <b/>
        <sz val="12"/>
        <color indexed="58"/>
        <rFont val="Arial"/>
        <family val="2"/>
        <charset val="238"/>
      </rPr>
      <t>·</t>
    </r>
    <r>
      <rPr>
        <b/>
        <sz val="12"/>
        <color indexed="58"/>
        <rFont val="Times New Roman CE"/>
        <family val="1"/>
        <charset val="238"/>
      </rPr>
      <t>(1+r</t>
    </r>
    <r>
      <rPr>
        <b/>
        <vertAlign val="subscript"/>
        <sz val="12"/>
        <color indexed="58"/>
        <rFont val="Times New Roman CE"/>
        <family val="1"/>
        <charset val="238"/>
      </rPr>
      <t>f</t>
    </r>
    <r>
      <rPr>
        <b/>
        <sz val="12"/>
        <color indexed="58"/>
        <rFont val="Times New Roman CE"/>
        <family val="1"/>
        <charset val="238"/>
      </rPr>
      <t>)</t>
    </r>
    <r>
      <rPr>
        <b/>
        <vertAlign val="superscript"/>
        <sz val="12"/>
        <color indexed="58"/>
        <rFont val="Times New Roman CE"/>
        <family val="1"/>
        <charset val="238"/>
      </rPr>
      <t>-t</t>
    </r>
  </si>
  <si>
    <r>
      <t>Δ</t>
    </r>
    <r>
      <rPr>
        <b/>
        <sz val="12"/>
        <color indexed="58"/>
        <rFont val="Times New Roman CE"/>
        <family val="1"/>
        <charset val="238"/>
      </rPr>
      <t>r</t>
    </r>
    <r>
      <rPr>
        <b/>
        <vertAlign val="subscript"/>
        <sz val="12"/>
        <color indexed="58"/>
        <rFont val="Times New Roman CE"/>
        <family val="1"/>
        <charset val="238"/>
      </rPr>
      <t>t</t>
    </r>
  </si>
  <si>
    <r>
      <t>E(V)</t>
    </r>
    <r>
      <rPr>
        <b/>
        <sz val="10"/>
        <color indexed="58"/>
        <rFont val="Arial"/>
        <family val="2"/>
        <charset val="238"/>
      </rPr>
      <t>·</t>
    </r>
    <r>
      <rPr>
        <b/>
        <sz val="10"/>
        <color indexed="58"/>
        <rFont val="Times New Roman CE"/>
        <family val="1"/>
        <charset val="238"/>
      </rPr>
      <t>(1+r</t>
    </r>
    <r>
      <rPr>
        <b/>
        <vertAlign val="subscript"/>
        <sz val="10"/>
        <color indexed="58"/>
        <rFont val="Times New Roman CE"/>
        <family val="1"/>
        <charset val="238"/>
      </rPr>
      <t>f</t>
    </r>
    <r>
      <rPr>
        <b/>
        <sz val="10"/>
        <color indexed="58"/>
        <rFont val="Times New Roman CE"/>
        <family val="1"/>
        <charset val="238"/>
      </rPr>
      <t>+</t>
    </r>
    <r>
      <rPr>
        <b/>
        <sz val="10"/>
        <color indexed="58"/>
        <rFont val="Arial"/>
        <family val="2"/>
        <charset val="238"/>
      </rPr>
      <t>Δ</t>
    </r>
    <r>
      <rPr>
        <b/>
        <sz val="10"/>
        <color indexed="58"/>
        <rFont val="Times New Roman CE"/>
        <family val="1"/>
        <charset val="238"/>
      </rPr>
      <t>r)</t>
    </r>
    <r>
      <rPr>
        <b/>
        <vertAlign val="superscript"/>
        <sz val="10"/>
        <color indexed="58"/>
        <rFont val="Times New Roman CE"/>
        <family val="1"/>
        <charset val="238"/>
      </rPr>
      <t>-t</t>
    </r>
  </si>
  <si>
    <t>Mařík Miloš a kol.:</t>
  </si>
  <si>
    <t>METODY OCEŇOVÁNÍ PODNIKU PRO POKROČILÉ</t>
  </si>
  <si>
    <t>© Miloš Mařík, Pavla Maříková</t>
  </si>
  <si>
    <t>Ekopress 2023, Praha, třetí vydání</t>
  </si>
  <si>
    <t>ISBN 978-80-87865-89-7</t>
  </si>
  <si>
    <t>Strana publikace: 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</si>
</sst>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%"/>
    <numFmt numFmtId="167" formatCode="0_);\-0_)"/>
    <numFmt numFmtId="168" formatCode="0_)"/>
    <numFmt numFmtId="169" formatCode="0_);\-0_);"/>
    <numFmt numFmtId="170" formatCode="#,##0_);[Red]\-#,##0_)"/>
  </numFmts>
  <fonts count="33" x14ac:knownFonts="1"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color indexed="8"/>
      <name val="Arial CE"/>
      <family val="2"/>
      <charset val="238"/>
    </font>
    <font>
      <sz val="12"/>
      <name val="Times New Roman CE"/>
      <family val="1"/>
      <charset val="238"/>
    </font>
    <font>
      <vertAlign val="subscript"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Arial"/>
      <family val="2"/>
      <charset val="238"/>
    </font>
    <font>
      <b/>
      <sz val="12"/>
      <name val="Times New Roman CE"/>
      <charset val="238"/>
    </font>
    <font>
      <b/>
      <vertAlign val="subscript"/>
      <sz val="12"/>
      <name val="Times New Roman CE"/>
      <charset val="238"/>
    </font>
    <font>
      <vertAlign val="subscript"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color indexed="10"/>
      <name val="Arial"/>
      <family val="2"/>
      <charset val="238"/>
    </font>
    <font>
      <b/>
      <sz val="12"/>
      <color indexed="10"/>
      <name val="Times New Roman CE"/>
      <family val="1"/>
      <charset val="238"/>
    </font>
    <font>
      <b/>
      <sz val="11"/>
      <name val="Arial"/>
      <family val="2"/>
      <charset val="238"/>
    </font>
    <font>
      <b/>
      <sz val="14"/>
      <color indexed="16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1"/>
      <color indexed="10"/>
      <name val="Arial CE"/>
      <family val="2"/>
      <charset val="238"/>
    </font>
    <font>
      <b/>
      <sz val="14"/>
      <color indexed="12"/>
      <name val="Times New Roman CE"/>
      <family val="1"/>
      <charset val="238"/>
    </font>
    <font>
      <b/>
      <sz val="12"/>
      <color indexed="58"/>
      <name val="Times New Roman CE"/>
      <charset val="238"/>
    </font>
    <font>
      <b/>
      <sz val="12"/>
      <color indexed="58"/>
      <name val="Times New Roman CE"/>
      <family val="1"/>
      <charset val="238"/>
    </font>
    <font>
      <b/>
      <vertAlign val="subscript"/>
      <sz val="12"/>
      <color indexed="58"/>
      <name val="Times New Roman CE"/>
      <family val="1"/>
      <charset val="238"/>
    </font>
    <font>
      <b/>
      <sz val="12"/>
      <color indexed="58"/>
      <name val="Arial"/>
      <family val="2"/>
      <charset val="238"/>
    </font>
    <font>
      <b/>
      <vertAlign val="superscript"/>
      <sz val="12"/>
      <color indexed="58"/>
      <name val="Times New Roman CE"/>
      <family val="1"/>
      <charset val="238"/>
    </font>
    <font>
      <b/>
      <sz val="10"/>
      <color indexed="58"/>
      <name val="Times New Roman CE"/>
      <family val="1"/>
      <charset val="238"/>
    </font>
    <font>
      <b/>
      <sz val="10"/>
      <color indexed="58"/>
      <name val="Arial"/>
      <family val="2"/>
      <charset val="238"/>
    </font>
    <font>
      <b/>
      <vertAlign val="subscript"/>
      <sz val="10"/>
      <color indexed="58"/>
      <name val="Times New Roman CE"/>
      <family val="1"/>
      <charset val="238"/>
    </font>
    <font>
      <b/>
      <vertAlign val="superscript"/>
      <sz val="10"/>
      <color indexed="58"/>
      <name val="Times New Roman CE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6"/>
        <bgColor indexed="13"/>
      </patternFill>
    </fill>
    <fill>
      <patternFill patternType="solid">
        <fgColor indexed="49"/>
        <bgColor indexed="11"/>
      </patternFill>
    </fill>
    <fill>
      <patternFill patternType="solid">
        <fgColor indexed="9"/>
        <bgColor indexed="1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8" fontId="4" fillId="2" borderId="0" applyBorder="0"/>
    <xf numFmtId="168" fontId="5" fillId="2" borderId="0" applyBorder="0"/>
    <xf numFmtId="167" fontId="4" fillId="2" borderId="0" applyBorder="0">
      <alignment horizontal="left"/>
    </xf>
    <xf numFmtId="167" fontId="5" fillId="2" borderId="0" applyBorder="0">
      <alignment horizontal="left"/>
    </xf>
    <xf numFmtId="170" fontId="6" fillId="3" borderId="1">
      <protection locked="0"/>
    </xf>
    <xf numFmtId="169" fontId="4" fillId="4" borderId="0" applyBorder="0">
      <alignment horizontal="left"/>
    </xf>
    <xf numFmtId="169" fontId="5" fillId="4" borderId="0" applyBorder="0">
      <alignment horizontal="left"/>
    </xf>
    <xf numFmtId="170" fontId="5" fillId="5" borderId="1"/>
    <xf numFmtId="170" fontId="5" fillId="6" borderId="1"/>
    <xf numFmtId="0" fontId="3" fillId="7" borderId="2" applyBorder="0"/>
    <xf numFmtId="1" fontId="4" fillId="7" borderId="0" applyBorder="0">
      <alignment horizontal="left"/>
    </xf>
    <xf numFmtId="167" fontId="4" fillId="8" borderId="3" applyNumberFormat="0" applyBorder="0">
      <alignment horizontal="center" vertical="center"/>
    </xf>
  </cellStyleXfs>
  <cellXfs count="57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horizontal="justify" vertical="top" wrapText="1"/>
    </xf>
    <xf numFmtId="0" fontId="7" fillId="9" borderId="1" xfId="0" applyFont="1" applyFill="1" applyBorder="1" applyAlignment="1">
      <alignment horizontal="center" vertical="top" wrapText="1"/>
    </xf>
    <xf numFmtId="0" fontId="7" fillId="0" borderId="1" xfId="0" applyFont="1" applyBorder="1"/>
    <xf numFmtId="165" fontId="7" fillId="0" borderId="1" xfId="0" applyNumberFormat="1" applyFont="1" applyBorder="1"/>
    <xf numFmtId="9" fontId="7" fillId="9" borderId="1" xfId="2" applyFont="1" applyFill="1" applyBorder="1"/>
    <xf numFmtId="165" fontId="7" fillId="0" borderId="0" xfId="0" applyNumberFormat="1" applyFont="1"/>
    <xf numFmtId="0" fontId="10" fillId="0" borderId="0" xfId="0" applyFont="1"/>
    <xf numFmtId="10" fontId="7" fillId="0" borderId="0" xfId="2" applyNumberFormat="1" applyFont="1"/>
    <xf numFmtId="0" fontId="9" fillId="0" borderId="0" xfId="0" applyFont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14" fillId="0" borderId="1" xfId="0" applyFont="1" applyBorder="1"/>
    <xf numFmtId="164" fontId="14" fillId="0" borderId="1" xfId="0" applyNumberFormat="1" applyFont="1" applyBorder="1"/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/>
    </xf>
    <xf numFmtId="0" fontId="11" fillId="0" borderId="1" xfId="0" applyFont="1" applyBorder="1"/>
    <xf numFmtId="164" fontId="11" fillId="0" borderId="1" xfId="0" applyNumberFormat="1" applyFont="1" applyBorder="1"/>
    <xf numFmtId="0" fontId="15" fillId="0" borderId="4" xfId="0" applyFont="1" applyBorder="1"/>
    <xf numFmtId="0" fontId="15" fillId="0" borderId="5" xfId="0" applyFont="1" applyBorder="1"/>
    <xf numFmtId="10" fontId="16" fillId="0" borderId="6" xfId="2" applyNumberFormat="1" applyFont="1" applyBorder="1"/>
    <xf numFmtId="10" fontId="16" fillId="0" borderId="7" xfId="2" applyNumberFormat="1" applyFont="1" applyBorder="1"/>
    <xf numFmtId="0" fontId="14" fillId="0" borderId="4" xfId="0" applyFont="1" applyBorder="1"/>
    <xf numFmtId="0" fontId="14" fillId="0" borderId="5" xfId="0" applyFont="1" applyBorder="1"/>
    <xf numFmtId="0" fontId="7" fillId="0" borderId="8" xfId="0" applyFont="1" applyBorder="1" applyAlignment="1">
      <alignment horizontal="center"/>
    </xf>
    <xf numFmtId="165" fontId="7" fillId="0" borderId="8" xfId="0" applyNumberFormat="1" applyFont="1" applyBorder="1"/>
    <xf numFmtId="9" fontId="7" fillId="0" borderId="8" xfId="0" applyNumberFormat="1" applyFont="1" applyBorder="1"/>
    <xf numFmtId="2" fontId="7" fillId="0" borderId="8" xfId="0" applyNumberFormat="1" applyFont="1" applyBorder="1"/>
    <xf numFmtId="0" fontId="7" fillId="0" borderId="8" xfId="0" applyFont="1" applyBorder="1"/>
    <xf numFmtId="166" fontId="7" fillId="0" borderId="8" xfId="0" applyNumberFormat="1" applyFont="1" applyBorder="1"/>
    <xf numFmtId="0" fontId="7" fillId="0" borderId="7" xfId="0" applyFont="1" applyBorder="1" applyAlignment="1">
      <alignment horizontal="center"/>
    </xf>
    <xf numFmtId="165" fontId="7" fillId="0" borderId="7" xfId="0" applyNumberFormat="1" applyFont="1" applyBorder="1"/>
    <xf numFmtId="9" fontId="7" fillId="0" borderId="7" xfId="0" applyNumberFormat="1" applyFont="1" applyBorder="1"/>
    <xf numFmtId="2" fontId="7" fillId="0" borderId="7" xfId="0" applyNumberFormat="1" applyFont="1" applyBorder="1"/>
    <xf numFmtId="0" fontId="7" fillId="0" borderId="7" xfId="0" applyFont="1" applyBorder="1"/>
    <xf numFmtId="166" fontId="7" fillId="0" borderId="7" xfId="0" applyNumberFormat="1" applyFont="1" applyBorder="1"/>
    <xf numFmtId="2" fontId="16" fillId="0" borderId="6" xfId="0" applyNumberFormat="1" applyFont="1" applyBorder="1"/>
    <xf numFmtId="0" fontId="16" fillId="0" borderId="7" xfId="0" applyFont="1" applyBorder="1" applyAlignment="1">
      <alignment horizontal="center"/>
    </xf>
    <xf numFmtId="0" fontId="1" fillId="0" borderId="0" xfId="1"/>
    <xf numFmtId="0" fontId="19" fillId="0" borderId="0" xfId="1" applyFont="1"/>
    <xf numFmtId="0" fontId="20" fillId="0" borderId="0" xfId="1" applyFont="1"/>
    <xf numFmtId="0" fontId="22" fillId="0" borderId="0" xfId="1" applyFont="1"/>
    <xf numFmtId="0" fontId="5" fillId="0" borderId="0" xfId="1" applyFont="1"/>
    <xf numFmtId="0" fontId="23" fillId="0" borderId="0" xfId="0" applyFont="1"/>
    <xf numFmtId="0" fontId="24" fillId="10" borderId="1" xfId="0" applyFont="1" applyFill="1" applyBorder="1" applyAlignment="1">
      <alignment horizontal="justify" vertical="top" wrapText="1"/>
    </xf>
    <xf numFmtId="0" fontId="24" fillId="10" borderId="1" xfId="0" applyFont="1" applyFill="1" applyBorder="1" applyAlignment="1">
      <alignment horizontal="center" vertical="top" wrapText="1"/>
    </xf>
    <xf numFmtId="0" fontId="25" fillId="10" borderId="1" xfId="0" applyFont="1" applyFill="1" applyBorder="1" applyAlignment="1">
      <alignment horizontal="center"/>
    </xf>
    <xf numFmtId="0" fontId="27" fillId="10" borderId="1" xfId="0" applyFont="1" applyFill="1" applyBorder="1" applyAlignment="1">
      <alignment horizontal="center"/>
    </xf>
    <xf numFmtId="0" fontId="29" fillId="10" borderId="1" xfId="0" applyFont="1" applyFill="1" applyBorder="1" applyAlignment="1">
      <alignment horizontal="center"/>
    </xf>
    <xf numFmtId="1" fontId="14" fillId="0" borderId="6" xfId="0" applyNumberFormat="1" applyFont="1" applyBorder="1"/>
    <xf numFmtId="1" fontId="14" fillId="0" borderId="7" xfId="0" applyNumberFormat="1" applyFont="1" applyBorder="1"/>
    <xf numFmtId="0" fontId="17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1" fillId="0" borderId="0" xfId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15">
    <cellStyle name="Normální" xfId="0" builtinId="0"/>
    <cellStyle name="normální_DM_2007_01_Iterace" xfId="1" xr:uid="{00000000-0005-0000-0000-000001000000}"/>
    <cellStyle name="Procenta" xfId="2" builtinId="5"/>
    <cellStyle name="STCisRadku1" xfId="3" xr:uid="{00000000-0005-0000-0000-000003000000}"/>
    <cellStyle name="STCisRadku2" xfId="4" xr:uid="{00000000-0005-0000-0000-000004000000}"/>
    <cellStyle name="STCisRadku3" xfId="5" xr:uid="{00000000-0005-0000-0000-000005000000}"/>
    <cellStyle name="STCisRadku4" xfId="6" xr:uid="{00000000-0005-0000-0000-000006000000}"/>
    <cellStyle name="STEdit" xfId="7" xr:uid="{00000000-0005-0000-0000-000007000000}"/>
    <cellStyle name="STNazRadku1" xfId="8" xr:uid="{00000000-0005-0000-0000-000008000000}"/>
    <cellStyle name="STNazRadku2" xfId="9" xr:uid="{00000000-0005-0000-0000-000009000000}"/>
    <cellStyle name="STNonEdit" xfId="10" xr:uid="{00000000-0005-0000-0000-00000A000000}"/>
    <cellStyle name="STNonEdit2" xfId="11" xr:uid="{00000000-0005-0000-0000-00000B000000}"/>
    <cellStyle name="STNormální" xfId="12" xr:uid="{00000000-0005-0000-0000-00000C000000}"/>
    <cellStyle name="STPopis1" xfId="13" xr:uid="{00000000-0005-0000-0000-00000D000000}"/>
    <cellStyle name="STPopis2b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showGridLines="0" tabSelected="1" workbookViewId="0">
      <selection sqref="A1:I1"/>
    </sheetView>
  </sheetViews>
  <sheetFormatPr defaultColWidth="8" defaultRowHeight="12.75" x14ac:dyDescent="0.2"/>
  <cols>
    <col min="1" max="10" width="8.125" style="38" customWidth="1"/>
    <col min="11" max="16384" width="8" style="38"/>
  </cols>
  <sheetData>
    <row r="1" spans="1:9" x14ac:dyDescent="0.2">
      <c r="A1" s="53"/>
      <c r="B1" s="53"/>
      <c r="C1" s="53"/>
      <c r="D1" s="53"/>
      <c r="E1" s="53"/>
      <c r="F1" s="53"/>
      <c r="G1" s="53"/>
      <c r="H1" s="53"/>
      <c r="I1" s="53"/>
    </row>
    <row r="2" spans="1:9" ht="21" customHeight="1" x14ac:dyDescent="0.25">
      <c r="A2" s="54" t="s">
        <v>37</v>
      </c>
      <c r="B2" s="54"/>
      <c r="C2" s="54"/>
      <c r="D2" s="54"/>
      <c r="E2" s="54"/>
      <c r="F2" s="54"/>
      <c r="G2" s="54"/>
      <c r="H2" s="54"/>
      <c r="I2" s="54"/>
    </row>
    <row r="3" spans="1:9" s="39" customFormat="1" ht="23.25" customHeight="1" x14ac:dyDescent="0.25">
      <c r="A3" s="55" t="s">
        <v>38</v>
      </c>
      <c r="B3" s="55"/>
      <c r="C3" s="55"/>
      <c r="D3" s="55"/>
      <c r="E3" s="55"/>
      <c r="F3" s="55"/>
      <c r="G3" s="55"/>
      <c r="H3" s="55"/>
      <c r="I3" s="55"/>
    </row>
    <row r="4" spans="1:9" ht="15" customHeight="1" x14ac:dyDescent="0.2">
      <c r="A4" s="56" t="s">
        <v>40</v>
      </c>
      <c r="B4" s="56"/>
      <c r="C4" s="56"/>
      <c r="D4" s="56"/>
      <c r="E4" s="56"/>
      <c r="F4" s="56"/>
      <c r="G4" s="56"/>
      <c r="H4" s="56"/>
      <c r="I4" s="56"/>
    </row>
    <row r="5" spans="1:9" ht="15.75" customHeight="1" x14ac:dyDescent="0.2">
      <c r="A5" s="56" t="s">
        <v>41</v>
      </c>
      <c r="B5" s="56"/>
      <c r="C5" s="56"/>
      <c r="D5" s="56"/>
      <c r="E5" s="56"/>
      <c r="F5" s="56"/>
      <c r="G5" s="56"/>
      <c r="H5" s="56"/>
      <c r="I5" s="56"/>
    </row>
    <row r="6" spans="1:9" ht="21.75" customHeight="1" x14ac:dyDescent="0.2">
      <c r="A6" s="40"/>
      <c r="B6" s="40"/>
      <c r="C6" s="40"/>
      <c r="D6" s="40"/>
      <c r="E6" s="40"/>
      <c r="F6" s="40"/>
      <c r="G6" s="40"/>
      <c r="H6" s="40"/>
      <c r="I6" s="40"/>
    </row>
    <row r="7" spans="1:9" ht="15" x14ac:dyDescent="0.25">
      <c r="A7" s="51" t="s">
        <v>24</v>
      </c>
      <c r="B7" s="51"/>
      <c r="C7" s="51"/>
      <c r="D7" s="51"/>
      <c r="E7" s="51"/>
      <c r="F7" s="51"/>
      <c r="G7" s="51"/>
      <c r="H7" s="51"/>
      <c r="I7" s="51"/>
    </row>
    <row r="8" spans="1:9" ht="19.5" customHeight="1" x14ac:dyDescent="0.25">
      <c r="A8" s="52" t="s">
        <v>30</v>
      </c>
      <c r="B8" s="52"/>
      <c r="C8" s="52"/>
      <c r="D8" s="52"/>
      <c r="E8" s="52"/>
      <c r="F8" s="52"/>
      <c r="G8" s="52"/>
      <c r="H8" s="52"/>
      <c r="I8" s="52"/>
    </row>
    <row r="9" spans="1:9" ht="19.5" customHeight="1" x14ac:dyDescent="0.25">
      <c r="A9" s="52" t="s">
        <v>29</v>
      </c>
      <c r="B9" s="52"/>
      <c r="C9" s="52"/>
      <c r="D9" s="52"/>
      <c r="E9" s="52"/>
      <c r="F9" s="52"/>
      <c r="G9" s="52"/>
      <c r="H9" s="52"/>
      <c r="I9" s="52"/>
    </row>
    <row r="10" spans="1:9" x14ac:dyDescent="0.2">
      <c r="A10" s="40"/>
      <c r="B10" s="40"/>
      <c r="C10" s="40"/>
      <c r="D10" s="40"/>
      <c r="E10" s="40"/>
      <c r="F10" s="40"/>
      <c r="G10" s="40"/>
      <c r="H10" s="40"/>
      <c r="I10" s="40"/>
    </row>
    <row r="11" spans="1:9" ht="15" x14ac:dyDescent="0.25">
      <c r="A11" s="51" t="s">
        <v>42</v>
      </c>
      <c r="B11" s="51"/>
      <c r="C11" s="51"/>
      <c r="D11" s="51"/>
      <c r="E11" s="51"/>
      <c r="F11" s="51"/>
      <c r="G11" s="51"/>
      <c r="H11" s="51"/>
      <c r="I11" s="51"/>
    </row>
    <row r="12" spans="1:9" customFormat="1" ht="23.25" customHeight="1" x14ac:dyDescent="0.25">
      <c r="A12" s="51" t="s">
        <v>39</v>
      </c>
      <c r="B12" s="51"/>
      <c r="C12" s="51"/>
      <c r="D12" s="51"/>
      <c r="E12" s="51"/>
      <c r="F12" s="51"/>
      <c r="G12" s="51"/>
      <c r="H12" s="51"/>
      <c r="I12" s="51"/>
    </row>
    <row r="14" spans="1:9" x14ac:dyDescent="0.2">
      <c r="B14" s="38" t="s">
        <v>25</v>
      </c>
    </row>
    <row r="15" spans="1:9" x14ac:dyDescent="0.2">
      <c r="B15" s="38" t="s">
        <v>26</v>
      </c>
    </row>
    <row r="17" spans="2:2" x14ac:dyDescent="0.2">
      <c r="B17" s="38" t="s">
        <v>27</v>
      </c>
    </row>
    <row r="18" spans="2:2" x14ac:dyDescent="0.2">
      <c r="B18" s="38" t="s">
        <v>28</v>
      </c>
    </row>
    <row r="20" spans="2:2" ht="15" x14ac:dyDescent="0.25">
      <c r="B20" s="41"/>
    </row>
    <row r="21" spans="2:2" ht="15" x14ac:dyDescent="0.25">
      <c r="B21" s="41"/>
    </row>
    <row r="22" spans="2:2" ht="14.25" x14ac:dyDescent="0.2">
      <c r="B22" s="42"/>
    </row>
  </sheetData>
  <mergeCells count="10">
    <mergeCell ref="A12:I12"/>
    <mergeCell ref="A7:I7"/>
    <mergeCell ref="A8:I8"/>
    <mergeCell ref="A11:I11"/>
    <mergeCell ref="A1:I1"/>
    <mergeCell ref="A2:I2"/>
    <mergeCell ref="A3:I3"/>
    <mergeCell ref="A4:I4"/>
    <mergeCell ref="A5:I5"/>
    <mergeCell ref="A9:I9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&amp;L&amp;10Mařík, M. a kol.: Metody oceňování podniku pro pokročilé
Ekopress 2023&amp;R&amp;10Příklad:  JEV a testování rizikových přirážek</oddHeader>
    <oddFooter>&amp;C&amp;9&amp;A&amp;R&amp;10©  Pavla Maříková, Miloš Mařík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showGridLines="0" workbookViewId="0"/>
  </sheetViews>
  <sheetFormatPr defaultColWidth="8" defaultRowHeight="15.75" x14ac:dyDescent="0.25"/>
  <cols>
    <col min="1" max="1" width="18.5" style="1" customWidth="1"/>
    <col min="2" max="3" width="10.375" style="1" customWidth="1"/>
    <col min="4" max="4" width="11.375" style="1" customWidth="1"/>
    <col min="5" max="6" width="10.375" style="1" customWidth="1"/>
    <col min="7" max="7" width="12" style="1" customWidth="1"/>
    <col min="8" max="8" width="6.125" style="1" customWidth="1"/>
    <col min="9" max="16384" width="8" style="1"/>
  </cols>
  <sheetData>
    <row r="1" spans="1:7" ht="18.75" x14ac:dyDescent="0.3">
      <c r="A1" s="43" t="s">
        <v>0</v>
      </c>
    </row>
    <row r="2" spans="1:7" x14ac:dyDescent="0.25">
      <c r="A2" s="44" t="s">
        <v>1</v>
      </c>
      <c r="B2" s="45" t="s">
        <v>2</v>
      </c>
      <c r="C2" s="45" t="s">
        <v>3</v>
      </c>
      <c r="D2" s="45" t="s">
        <v>4</v>
      </c>
      <c r="E2" s="45" t="s">
        <v>5</v>
      </c>
    </row>
    <row r="3" spans="1:7" ht="18.75" x14ac:dyDescent="0.25">
      <c r="A3" s="2" t="s">
        <v>12</v>
      </c>
      <c r="B3" s="3">
        <v>80</v>
      </c>
      <c r="C3" s="3">
        <v>90</v>
      </c>
      <c r="D3" s="3">
        <v>100</v>
      </c>
      <c r="E3" s="3">
        <v>110</v>
      </c>
    </row>
    <row r="4" spans="1:7" ht="18.75" x14ac:dyDescent="0.35">
      <c r="A4" s="4" t="s">
        <v>13</v>
      </c>
      <c r="B4" s="11">
        <f>1/COUNT($B$3:$E$3)</f>
        <v>0.25</v>
      </c>
      <c r="C4" s="11">
        <f>1/COUNT($B$3:$E$3)</f>
        <v>0.25</v>
      </c>
      <c r="D4" s="11">
        <f>1/COUNT($B$3:$E$3)</f>
        <v>0.25</v>
      </c>
      <c r="E4" s="11">
        <f>1/COUNT($B$3:$E$3)</f>
        <v>0.25</v>
      </c>
    </row>
    <row r="5" spans="1:7" ht="18.75" x14ac:dyDescent="0.35">
      <c r="A5" s="4" t="s">
        <v>14</v>
      </c>
      <c r="B5" s="6">
        <v>0.05</v>
      </c>
      <c r="C5" s="7"/>
      <c r="D5" s="7"/>
      <c r="E5" s="7"/>
      <c r="F5" s="7"/>
      <c r="G5" s="7"/>
    </row>
    <row r="6" spans="1:7" x14ac:dyDescent="0.25">
      <c r="B6" s="7"/>
      <c r="C6" s="7"/>
      <c r="D6" s="7"/>
      <c r="E6" s="7"/>
      <c r="F6" s="7"/>
      <c r="G6" s="7"/>
    </row>
    <row r="7" spans="1:7" ht="18.75" x14ac:dyDescent="0.3">
      <c r="A7" s="43" t="s">
        <v>22</v>
      </c>
    </row>
    <row r="9" spans="1:7" x14ac:dyDescent="0.25">
      <c r="A9" s="44" t="s">
        <v>1</v>
      </c>
      <c r="B9" s="45" t="s">
        <v>2</v>
      </c>
      <c r="C9" s="45" t="s">
        <v>3</v>
      </c>
      <c r="D9" s="45" t="s">
        <v>4</v>
      </c>
      <c r="E9" s="45" t="s">
        <v>5</v>
      </c>
    </row>
    <row r="10" spans="1:7" ht="18.75" x14ac:dyDescent="0.35">
      <c r="A10" s="4" t="s">
        <v>15</v>
      </c>
      <c r="B10" s="5">
        <f>LN(B3)</f>
        <v>4.3820266346738812</v>
      </c>
      <c r="C10" s="5">
        <f>LN(C3)</f>
        <v>4.499809670330265</v>
      </c>
      <c r="D10" s="5">
        <f>LN(D3)</f>
        <v>4.6051701859880918</v>
      </c>
      <c r="E10" s="5">
        <f>LN(E3)</f>
        <v>4.7004803657924166</v>
      </c>
    </row>
    <row r="11" spans="1:7" ht="18.75" x14ac:dyDescent="0.35">
      <c r="A11" s="4" t="s">
        <v>16</v>
      </c>
      <c r="B11" s="5">
        <f>B4*B10</f>
        <v>1.0955066586684703</v>
      </c>
      <c r="C11" s="5">
        <f>C4*C10</f>
        <v>1.1249524175825663</v>
      </c>
      <c r="D11" s="5">
        <f>D4*D10</f>
        <v>1.151292546497023</v>
      </c>
      <c r="E11" s="5">
        <f>E4*E10</f>
        <v>1.1751200914481041</v>
      </c>
    </row>
    <row r="12" spans="1:7" x14ac:dyDescent="0.25">
      <c r="A12" s="4" t="s">
        <v>6</v>
      </c>
      <c r="B12" s="5">
        <f>SUM(B11:E11)</f>
        <v>4.5468717141961639</v>
      </c>
      <c r="C12" s="7"/>
      <c r="D12" s="7"/>
      <c r="E12" s="7"/>
      <c r="F12" s="7"/>
      <c r="G12" s="7"/>
    </row>
    <row r="13" spans="1:7" x14ac:dyDescent="0.25">
      <c r="A13" s="12" t="s">
        <v>7</v>
      </c>
      <c r="B13" s="13">
        <f>EXP(B12)</f>
        <v>94.336833657457476</v>
      </c>
    </row>
    <row r="15" spans="1:7" ht="18.75" x14ac:dyDescent="0.3">
      <c r="A15" s="43" t="s">
        <v>17</v>
      </c>
    </row>
    <row r="16" spans="1:7" x14ac:dyDescent="0.25">
      <c r="A16" s="44" t="s">
        <v>1</v>
      </c>
      <c r="B16" s="45" t="s">
        <v>2</v>
      </c>
      <c r="C16" s="45" t="s">
        <v>3</v>
      </c>
      <c r="D16" s="45" t="s">
        <v>4</v>
      </c>
      <c r="E16" s="45" t="s">
        <v>5</v>
      </c>
    </row>
    <row r="17" spans="1:7" ht="18.75" x14ac:dyDescent="0.25">
      <c r="A17" s="2" t="s">
        <v>12</v>
      </c>
      <c r="B17" s="14">
        <f t="shared" ref="B17:E18" si="0">B3</f>
        <v>80</v>
      </c>
      <c r="C17" s="14">
        <f t="shared" si="0"/>
        <v>90</v>
      </c>
      <c r="D17" s="14">
        <f t="shared" si="0"/>
        <v>100</v>
      </c>
      <c r="E17" s="14">
        <f t="shared" si="0"/>
        <v>110</v>
      </c>
    </row>
    <row r="18" spans="1:7" ht="18.75" x14ac:dyDescent="0.35">
      <c r="A18" s="4" t="s">
        <v>13</v>
      </c>
      <c r="B18" s="11">
        <f t="shared" si="0"/>
        <v>0.25</v>
      </c>
      <c r="C18" s="11">
        <f t="shared" si="0"/>
        <v>0.25</v>
      </c>
      <c r="D18" s="11">
        <f t="shared" si="0"/>
        <v>0.25</v>
      </c>
      <c r="E18" s="11">
        <f t="shared" si="0"/>
        <v>0.25</v>
      </c>
    </row>
    <row r="19" spans="1:7" ht="18.75" x14ac:dyDescent="0.35">
      <c r="A19" s="4" t="s">
        <v>18</v>
      </c>
      <c r="B19" s="15">
        <f>B17*B18</f>
        <v>20</v>
      </c>
      <c r="C19" s="15">
        <f>C17*C18</f>
        <v>22.5</v>
      </c>
      <c r="D19" s="15">
        <f>D17*D18</f>
        <v>25</v>
      </c>
      <c r="E19" s="15">
        <f>E17*E18</f>
        <v>27.5</v>
      </c>
    </row>
    <row r="20" spans="1:7" ht="17.25" x14ac:dyDescent="0.3">
      <c r="A20" s="16" t="s">
        <v>19</v>
      </c>
      <c r="B20" s="17">
        <f>SUM(B19:E19)</f>
        <v>95</v>
      </c>
    </row>
    <row r="21" spans="1:7" x14ac:dyDescent="0.25">
      <c r="A21" s="18" t="s">
        <v>20</v>
      </c>
      <c r="B21" s="20">
        <f>(B20/MIN(B3:E3)-1)*(1+B5)</f>
        <v>0.19687500000000002</v>
      </c>
    </row>
    <row r="22" spans="1:7" x14ac:dyDescent="0.25">
      <c r="A22" s="19" t="s">
        <v>21</v>
      </c>
      <c r="B22" s="21">
        <f>(B20/B13-1)*(1+B5)</f>
        <v>7.3812596063807523E-3</v>
      </c>
    </row>
    <row r="23" spans="1:7" x14ac:dyDescent="0.25">
      <c r="A23" s="8"/>
      <c r="B23" s="9"/>
    </row>
    <row r="24" spans="1:7" ht="18.75" x14ac:dyDescent="0.3">
      <c r="A24" s="43" t="s">
        <v>23</v>
      </c>
      <c r="B24" s="9"/>
    </row>
    <row r="25" spans="1:7" x14ac:dyDescent="0.25">
      <c r="A25" s="22" t="s">
        <v>8</v>
      </c>
      <c r="B25" s="49">
        <f>B13/(1+B5)</f>
        <v>89.844603483292829</v>
      </c>
    </row>
    <row r="26" spans="1:7" x14ac:dyDescent="0.25">
      <c r="A26" s="23" t="s">
        <v>9</v>
      </c>
      <c r="B26" s="50">
        <f>B20/(1+B5+B22)</f>
        <v>89.844603483292829</v>
      </c>
    </row>
    <row r="27" spans="1:7" x14ac:dyDescent="0.25">
      <c r="B27"/>
    </row>
    <row r="28" spans="1:7" ht="18.75" x14ac:dyDescent="0.3">
      <c r="A28" s="43" t="s">
        <v>31</v>
      </c>
    </row>
    <row r="29" spans="1:7" ht="19.5" x14ac:dyDescent="0.3">
      <c r="A29" s="46" t="s">
        <v>10</v>
      </c>
      <c r="B29" s="46" t="s">
        <v>32</v>
      </c>
      <c r="C29" s="46" t="s">
        <v>33</v>
      </c>
      <c r="D29" s="46" t="s">
        <v>34</v>
      </c>
      <c r="E29" s="46" t="s">
        <v>11</v>
      </c>
      <c r="F29" s="47" t="s">
        <v>35</v>
      </c>
      <c r="G29" s="48" t="s">
        <v>36</v>
      </c>
    </row>
    <row r="30" spans="1:7" x14ac:dyDescent="0.25">
      <c r="A30" s="24">
        <v>1</v>
      </c>
      <c r="B30" s="25">
        <f>$B$13</f>
        <v>94.336833657457476</v>
      </c>
      <c r="C30" s="26">
        <f>$B$5</f>
        <v>0.05</v>
      </c>
      <c r="D30" s="27">
        <f>B30*(1+C30)^(-A30)</f>
        <v>89.844603483292829</v>
      </c>
      <c r="E30" s="28">
        <f>$B$20</f>
        <v>95</v>
      </c>
      <c r="F30" s="29">
        <f>(E30/B30)^(1/A30)*(1+C30)-(1+C30)</f>
        <v>7.3812596063806968E-3</v>
      </c>
      <c r="G30" s="27">
        <f>E30*(1+C30+F30)^(-A30)</f>
        <v>89.844603483292843</v>
      </c>
    </row>
    <row r="31" spans="1:7" x14ac:dyDescent="0.25">
      <c r="A31" s="24">
        <v>2</v>
      </c>
      <c r="B31" s="25">
        <f>$B$13</f>
        <v>94.336833657457476</v>
      </c>
      <c r="C31" s="26">
        <f>$B$5</f>
        <v>0.05</v>
      </c>
      <c r="D31" s="27">
        <f>B31*(1+C31)^(-A31)</f>
        <v>85.566289031707456</v>
      </c>
      <c r="E31" s="28">
        <f>$B$20</f>
        <v>95</v>
      </c>
      <c r="F31" s="29">
        <f>(E31/B31)^(1/A31)*(1+C31)-(1+C31)</f>
        <v>3.6841664306717092E-3</v>
      </c>
      <c r="G31" s="27">
        <f>E31*(1+C31+F31)^(-A31)</f>
        <v>85.566289031707484</v>
      </c>
    </row>
    <row r="32" spans="1:7" x14ac:dyDescent="0.25">
      <c r="A32" s="24">
        <v>3</v>
      </c>
      <c r="B32" s="25">
        <f>$B$13</f>
        <v>94.336833657457476</v>
      </c>
      <c r="C32" s="26">
        <f>$B$5</f>
        <v>0.05</v>
      </c>
      <c r="D32" s="27">
        <f>B32*(1+C32)^(-A32)</f>
        <v>81.491703839721382</v>
      </c>
      <c r="E32" s="28">
        <f>$B$20</f>
        <v>95</v>
      </c>
      <c r="F32" s="29">
        <f>(E32/B32)^(1/A32)*(1+C32)-(1+C32)</f>
        <v>2.4546768840285615E-3</v>
      </c>
      <c r="G32" s="27">
        <f>E32*(1+C32+F32)^(-A32)</f>
        <v>81.491703839721353</v>
      </c>
    </row>
    <row r="33" spans="1:7" x14ac:dyDescent="0.25">
      <c r="A33" s="24">
        <v>4</v>
      </c>
      <c r="B33" s="25">
        <f>$B$13</f>
        <v>94.336833657457476</v>
      </c>
      <c r="C33" s="26">
        <f>$B$5</f>
        <v>0.05</v>
      </c>
      <c r="D33" s="27">
        <f>B33*(1+C33)^(-A33)</f>
        <v>77.611146514020376</v>
      </c>
      <c r="E33" s="28">
        <f>$B$20</f>
        <v>95</v>
      </c>
      <c r="F33" s="29">
        <f>(E33/B33)^(1/A33)*(1+C33)-(1+C33)</f>
        <v>1.8404702007834839E-3</v>
      </c>
      <c r="G33" s="27">
        <f>E33*(1+C33+F33)^(-A33)</f>
        <v>77.61114651402039</v>
      </c>
    </row>
    <row r="34" spans="1:7" x14ac:dyDescent="0.25">
      <c r="A34" s="30">
        <v>5</v>
      </c>
      <c r="B34" s="31">
        <f>$B$13</f>
        <v>94.336833657457476</v>
      </c>
      <c r="C34" s="32">
        <f>$B$5</f>
        <v>0.05</v>
      </c>
      <c r="D34" s="33">
        <f>B34*(1+C34)^(-A34)</f>
        <v>73.91537763240035</v>
      </c>
      <c r="E34" s="34">
        <f>$B$20</f>
        <v>95</v>
      </c>
      <c r="F34" s="35">
        <f>(E34/B34)^(1/A34)*(1+C34)-(1+C34)</f>
        <v>1.4721182590737847E-3</v>
      </c>
      <c r="G34" s="33">
        <f>E34*(1+C34+F34)^(-A34)</f>
        <v>73.91537763240035</v>
      </c>
    </row>
    <row r="35" spans="1:7" x14ac:dyDescent="0.25">
      <c r="D35" s="36">
        <f>SUM(D30:D34)</f>
        <v>408.42912050114239</v>
      </c>
      <c r="G35" s="36">
        <f>SUM(G30:G34)</f>
        <v>408.42912050114245</v>
      </c>
    </row>
    <row r="36" spans="1:7" x14ac:dyDescent="0.25">
      <c r="D36" s="37" t="s">
        <v>8</v>
      </c>
      <c r="G36" s="37" t="s">
        <v>9</v>
      </c>
    </row>
    <row r="38" spans="1:7" x14ac:dyDescent="0.25">
      <c r="D38" s="10"/>
      <c r="G38" s="10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>
    <oddHeader>&amp;L&amp;10Mařík, M. a kol.: Metody oceňování podniku pro pokročilé
Ekopress 2023&amp;R&amp;10Příklad:  JEV a testování rizikových přirážek</oddHeader>
    <oddFooter>&amp;C&amp;9&amp;A&amp;R&amp;10©  Pavla Maříková, Miloš Mařík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Úvod </vt:lpstr>
      <vt:lpstr>JEV a rizikové přirážky</vt:lpstr>
    </vt:vector>
  </TitlesOfParts>
  <Company>VŠE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JEV a testování rizikových přirážek</dc:title>
  <dc:subject>Metody oceňování podniku pro pokročilé</dc:subject>
  <dc:creator>Mařík Miloš, Maříková Pavla</dc:creator>
  <cp:lastModifiedBy>Pavla Maříková</cp:lastModifiedBy>
  <cp:lastPrinted>2023-08-09T16:50:46Z</cp:lastPrinted>
  <dcterms:created xsi:type="dcterms:W3CDTF">2007-09-15T09:37:29Z</dcterms:created>
  <dcterms:modified xsi:type="dcterms:W3CDTF">2023-08-09T16:50:52Z</dcterms:modified>
</cp:coreProperties>
</file>