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46A3E209-D11C-4A2A-864B-9CAF1CEA27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 " sheetId="15" r:id="rId1"/>
    <sheet name="Bootstrapping" sheetId="14" r:id="rId2"/>
  </sheets>
  <calcPr calcId="191029" iterate="1"/>
</workbook>
</file>

<file path=xl/calcChain.xml><?xml version="1.0" encoding="utf-8"?>
<calcChain xmlns="http://schemas.openxmlformats.org/spreadsheetml/2006/main">
  <c r="G8" i="14" l="1"/>
  <c r="G17" i="14" s="1"/>
  <c r="B8" i="14"/>
  <c r="B12" i="14" s="1"/>
  <c r="C21" i="14" s="1"/>
  <c r="C8" i="14"/>
  <c r="B13" i="14" s="1"/>
  <c r="D8" i="14"/>
  <c r="D14" i="14" s="1"/>
  <c r="E8" i="14"/>
  <c r="D15" i="14" s="1"/>
  <c r="F8" i="14"/>
  <c r="F16" i="14" s="1"/>
  <c r="E15" i="14"/>
  <c r="C14" i="14"/>
  <c r="B16" i="14"/>
  <c r="B15" i="14" l="1"/>
  <c r="C13" i="14"/>
  <c r="B14" i="14"/>
  <c r="C16" i="14"/>
  <c r="D17" i="14"/>
  <c r="E16" i="14"/>
  <c r="B17" i="14"/>
  <c r="F17" i="14"/>
  <c r="C17" i="14"/>
  <c r="D16" i="14"/>
  <c r="E17" i="14"/>
  <c r="C15" i="14"/>
  <c r="D21" i="14"/>
  <c r="B22" i="14" s="1"/>
  <c r="E21" i="14"/>
  <c r="G21" i="14" s="1"/>
  <c r="H21" i="14" s="1"/>
  <c r="J21" i="14" s="1"/>
  <c r="C22" i="14" l="1"/>
  <c r="D22" i="14" l="1"/>
  <c r="B23" i="14" s="1"/>
  <c r="E22" i="14"/>
  <c r="G22" i="14" s="1"/>
  <c r="H22" i="14" s="1"/>
  <c r="J22" i="14" s="1"/>
  <c r="C23" i="14" l="1"/>
  <c r="D23" i="14" l="1"/>
  <c r="B24" i="14" s="1"/>
  <c r="E23" i="14"/>
  <c r="G23" i="14" s="1"/>
  <c r="H23" i="14" s="1"/>
  <c r="J23" i="14" s="1"/>
  <c r="C24" i="14" l="1"/>
  <c r="D24" i="14" l="1"/>
  <c r="B25" i="14" s="1"/>
  <c r="E24" i="14"/>
  <c r="G24" i="14" s="1"/>
  <c r="H24" i="14" s="1"/>
  <c r="J24" i="14" s="1"/>
  <c r="C25" i="14" l="1"/>
  <c r="D25" i="14" l="1"/>
  <c r="B26" i="14" s="1"/>
  <c r="C26" i="14" s="1"/>
  <c r="E25" i="14"/>
  <c r="G25" i="14" s="1"/>
  <c r="H25" i="14" s="1"/>
  <c r="J25" i="14" s="1"/>
  <c r="D31" i="14" s="1"/>
  <c r="E26" i="14" l="1"/>
  <c r="D29" i="14" s="1"/>
  <c r="D30" i="14" s="1"/>
  <c r="D32" i="14" s="1"/>
  <c r="D33" i="14" s="1"/>
  <c r="D2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Mařík Miloš</author>
  </authors>
  <commentList>
    <comment ref="B20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Mařík Miloš:</t>
        </r>
        <r>
          <rPr>
            <sz val="8"/>
            <color indexed="81"/>
            <rFont val="Tahoma"/>
            <family val="2"/>
            <charset val="238"/>
          </rPr>
          <t xml:space="preserve">
Mezivýpočet do vzorce pro spotovou míru</t>
        </r>
      </text>
    </comment>
    <comment ref="I26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Mařík Miloš:</t>
        </r>
        <r>
          <rPr>
            <sz val="8"/>
            <color indexed="81"/>
            <rFont val="Tahoma"/>
            <family val="2"/>
            <charset val="238"/>
          </rPr>
          <t xml:space="preserve">
první rok druhé fáze</t>
        </r>
      </text>
    </comment>
  </commentList>
</comments>
</file>

<file path=xl/sharedStrings.xml><?xml version="1.0" encoding="utf-8"?>
<sst xmlns="http://schemas.openxmlformats.org/spreadsheetml/2006/main" count="46" uniqueCount="44">
  <si>
    <t>Obligace</t>
  </si>
  <si>
    <t>FCF</t>
  </si>
  <si>
    <t>Počet let do splatnosti</t>
  </si>
  <si>
    <t>Kupónová výnosnost</t>
  </si>
  <si>
    <t>Cena (Kč)</t>
  </si>
  <si>
    <t>Rok 1</t>
  </si>
  <si>
    <t>Rok 2</t>
  </si>
  <si>
    <t>Rok 3</t>
  </si>
  <si>
    <t>Rok 4</t>
  </si>
  <si>
    <t>Rok 5</t>
  </si>
  <si>
    <t>Rok 6</t>
  </si>
  <si>
    <t>Odúročitel</t>
  </si>
  <si>
    <t>DFCF</t>
  </si>
  <si>
    <t>x</t>
  </si>
  <si>
    <t>Nominální hodnota</t>
  </si>
  <si>
    <t>r</t>
  </si>
  <si>
    <t>Charakteristicky státních kuponových dluhopisů</t>
  </si>
  <si>
    <t>Časový rozpis plateb plynoucích z dluhopisů (roční kupony + splátka na konci)</t>
  </si>
  <si>
    <t>Diskontované volné peněžní toky za první fázi</t>
  </si>
  <si>
    <t>Ocenění podniku</t>
  </si>
  <si>
    <t>Kalkulovaná úroková míra pro 2. fázi</t>
  </si>
  <si>
    <t>Pokračující hodnota</t>
  </si>
  <si>
    <t>Současná hodnota první fáze</t>
  </si>
  <si>
    <t>Současná hodnota druhé fáze</t>
  </si>
  <si>
    <t>Hodnota podniku</t>
  </si>
  <si>
    <t>Kupon (Kč)</t>
  </si>
  <si>
    <t>Příklad</t>
  </si>
  <si>
    <t>Ve žlutě vyznačených buňkách se nacházejí vstupní data, která je možno měnit.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</si>
  <si>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</si>
  <si>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</si>
  <si>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</si>
  <si>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>BEZRIZIKOVÁ VÝNOSNOST: BOOTSTRAPPING</t>
  </si>
  <si>
    <r>
      <t>S</t>
    </r>
    <r>
      <rPr>
        <b/>
        <vertAlign val="subscript"/>
        <sz val="12"/>
        <color indexed="58"/>
        <rFont val="Times New Roman"/>
        <family val="1"/>
        <charset val="238"/>
      </rPr>
      <t>t</t>
    </r>
  </si>
  <si>
    <r>
      <t>i</t>
    </r>
    <r>
      <rPr>
        <b/>
        <sz val="12"/>
        <color indexed="58"/>
        <rFont val="Times New Roman"/>
        <family val="1"/>
        <charset val="238"/>
      </rPr>
      <t>f</t>
    </r>
    <r>
      <rPr>
        <b/>
        <vertAlign val="subscript"/>
        <sz val="12"/>
        <color indexed="58"/>
        <rFont val="Times New Roman"/>
        <family val="1"/>
        <charset val="238"/>
      </rPr>
      <t>1</t>
    </r>
  </si>
  <si>
    <r>
      <t>1/(1+</t>
    </r>
    <r>
      <rPr>
        <b/>
        <vertAlign val="subscript"/>
        <sz val="12"/>
        <color indexed="58"/>
        <rFont val="Times New Roman"/>
        <family val="1"/>
        <charset val="238"/>
      </rPr>
      <t>i</t>
    </r>
    <r>
      <rPr>
        <b/>
        <sz val="12"/>
        <color indexed="58"/>
        <rFont val="Times New Roman"/>
        <family val="1"/>
        <charset val="238"/>
      </rPr>
      <t>f</t>
    </r>
    <r>
      <rPr>
        <b/>
        <vertAlign val="subscript"/>
        <sz val="12"/>
        <color indexed="58"/>
        <rFont val="Times New Roman"/>
        <family val="1"/>
        <charset val="238"/>
      </rPr>
      <t>1</t>
    </r>
    <r>
      <rPr>
        <b/>
        <sz val="12"/>
        <color indexed="58"/>
        <rFont val="Times New Roman"/>
        <family val="1"/>
        <charset val="238"/>
      </rPr>
      <t>+r)</t>
    </r>
  </si>
  <si>
    <t>Mařík Miloš a kol.:</t>
  </si>
  <si>
    <t>METODY OCEŇOVÁNÍ PODNIKU PRO POKROČILÉ</t>
  </si>
  <si>
    <t>© Miloš Mařík, Pavla Maříková</t>
  </si>
  <si>
    <t>Obligace č.</t>
  </si>
  <si>
    <r>
      <t>1/S</t>
    </r>
    <r>
      <rPr>
        <b/>
        <vertAlign val="subscript"/>
        <sz val="12"/>
        <color indexed="58"/>
        <rFont val="Times New Roman"/>
        <family val="1"/>
        <charset val="238"/>
      </rPr>
      <t>t</t>
    </r>
    <r>
      <rPr>
        <b/>
        <vertAlign val="superscript"/>
        <sz val="12"/>
        <color indexed="58"/>
        <rFont val="Times New Roman"/>
        <family val="1"/>
        <charset val="238"/>
      </rPr>
      <t>t</t>
    </r>
  </si>
  <si>
    <r>
      <t>S</t>
    </r>
    <r>
      <rPr>
        <b/>
        <sz val="12"/>
        <color indexed="58"/>
        <rFont val="Times New Roman"/>
        <family val="1"/>
        <charset val="238"/>
      </rPr>
      <t>1/S</t>
    </r>
    <r>
      <rPr>
        <b/>
        <vertAlign val="superscript"/>
        <sz val="12"/>
        <color indexed="58"/>
        <rFont val="Times New Roman"/>
        <family val="1"/>
        <charset val="238"/>
      </rPr>
      <t>t</t>
    </r>
    <r>
      <rPr>
        <b/>
        <vertAlign val="subscript"/>
        <sz val="12"/>
        <color indexed="58"/>
        <rFont val="Times New Roman"/>
        <family val="1"/>
        <charset val="238"/>
      </rPr>
      <t>1 až t-1</t>
    </r>
  </si>
  <si>
    <t>Ekopress 2023, Praha, třetí vydání</t>
  </si>
  <si>
    <t>ISBN 978-80-87865-89-7</t>
  </si>
  <si>
    <t>Strana publikace: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</si>
</sst>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%"/>
    <numFmt numFmtId="166" formatCode="0_);\-0_)"/>
    <numFmt numFmtId="167" formatCode="0_)"/>
    <numFmt numFmtId="168" formatCode="0_);\-0_);"/>
    <numFmt numFmtId="169" formatCode="#,##0_);[Red]\-#,##0_)"/>
  </numFmts>
  <fonts count="25" x14ac:knownFonts="1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0"/>
      <name val="Arial CE"/>
      <family val="2"/>
      <charset val="238"/>
    </font>
    <font>
      <b/>
      <sz val="12"/>
      <color indexed="58"/>
      <name val="Times New Roman"/>
      <family val="1"/>
      <charset val="238"/>
    </font>
    <font>
      <b/>
      <sz val="12"/>
      <color indexed="58"/>
      <name val="Symbol"/>
      <family val="1"/>
      <charset val="2"/>
    </font>
    <font>
      <b/>
      <vertAlign val="subscript"/>
      <sz val="12"/>
      <color indexed="58"/>
      <name val="Times New Roman"/>
      <family val="1"/>
      <charset val="238"/>
    </font>
    <font>
      <sz val="12"/>
      <color indexed="58"/>
      <name val="Times New Roman"/>
      <family val="1"/>
      <charset val="238"/>
    </font>
    <font>
      <b/>
      <vertAlign val="superscript"/>
      <sz val="12"/>
      <color indexed="5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13"/>
      </patternFill>
    </fill>
    <fill>
      <patternFill patternType="solid">
        <fgColor indexed="49"/>
        <bgColor indexed="11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167" fontId="4" fillId="2" borderId="0" applyBorder="0"/>
    <xf numFmtId="167" fontId="5" fillId="2" borderId="0" applyBorder="0"/>
    <xf numFmtId="166" fontId="4" fillId="2" borderId="0" applyBorder="0">
      <alignment horizontal="left"/>
    </xf>
    <xf numFmtId="166" fontId="5" fillId="2" borderId="0" applyBorder="0">
      <alignment horizontal="left"/>
    </xf>
    <xf numFmtId="169" fontId="6" fillId="3" borderId="1">
      <protection locked="0"/>
    </xf>
    <xf numFmtId="168" fontId="4" fillId="4" borderId="0" applyBorder="0">
      <alignment horizontal="left"/>
    </xf>
    <xf numFmtId="168" fontId="5" fillId="4" borderId="0" applyBorder="0">
      <alignment horizontal="left"/>
    </xf>
    <xf numFmtId="169" fontId="5" fillId="5" borderId="1"/>
    <xf numFmtId="169" fontId="5" fillId="6" borderId="1"/>
    <xf numFmtId="0" fontId="3" fillId="7" borderId="2" applyBorder="0"/>
    <xf numFmtId="1" fontId="4" fillId="7" borderId="0" applyBorder="0">
      <alignment horizontal="left"/>
    </xf>
    <xf numFmtId="166" fontId="4" fillId="8" borderId="3" applyNumberFormat="0" applyBorder="0">
      <alignment horizontal="center" vertical="center"/>
    </xf>
  </cellStyleXfs>
  <cellXfs count="50">
    <xf numFmtId="0" fontId="0" fillId="0" borderId="0" xfId="0"/>
    <xf numFmtId="0" fontId="7" fillId="0" borderId="0" xfId="0" applyFont="1"/>
    <xf numFmtId="0" fontId="10" fillId="0" borderId="0" xfId="0" applyFont="1"/>
    <xf numFmtId="0" fontId="7" fillId="0" borderId="1" xfId="0" applyFont="1" applyBorder="1"/>
    <xf numFmtId="1" fontId="7" fillId="0" borderId="1" xfId="0" applyNumberFormat="1" applyFont="1" applyBorder="1"/>
    <xf numFmtId="10" fontId="8" fillId="0" borderId="1" xfId="0" applyNumberFormat="1" applyFont="1" applyBorder="1"/>
    <xf numFmtId="10" fontId="7" fillId="0" borderId="4" xfId="0" applyNumberFormat="1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3" fontId="7" fillId="0" borderId="9" xfId="0" applyNumberFormat="1" applyFont="1" applyBorder="1"/>
    <xf numFmtId="3" fontId="7" fillId="0" borderId="4" xfId="0" applyNumberFormat="1" applyFont="1" applyBorder="1"/>
    <xf numFmtId="0" fontId="7" fillId="0" borderId="10" xfId="0" applyFont="1" applyBorder="1"/>
    <xf numFmtId="0" fontId="7" fillId="0" borderId="11" xfId="0" applyFont="1" applyBorder="1"/>
    <xf numFmtId="3" fontId="9" fillId="0" borderId="1" xfId="0" applyNumberFormat="1" applyFont="1" applyBorder="1"/>
    <xf numFmtId="0" fontId="9" fillId="0" borderId="10" xfId="0" applyFont="1" applyBorder="1"/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3" fontId="7" fillId="0" borderId="10" xfId="0" applyNumberFormat="1" applyFont="1" applyBorder="1"/>
    <xf numFmtId="3" fontId="7" fillId="0" borderId="6" xfId="0" applyNumberFormat="1" applyFont="1" applyBorder="1"/>
    <xf numFmtId="3" fontId="7" fillId="0" borderId="12" xfId="0" applyNumberFormat="1" applyFont="1" applyBorder="1"/>
    <xf numFmtId="3" fontId="7" fillId="0" borderId="7" xfId="0" applyNumberFormat="1" applyFont="1" applyBorder="1"/>
    <xf numFmtId="3" fontId="7" fillId="0" borderId="0" xfId="0" applyNumberFormat="1" applyFont="1"/>
    <xf numFmtId="3" fontId="7" fillId="0" borderId="13" xfId="0" applyNumberFormat="1" applyFont="1" applyBorder="1"/>
    <xf numFmtId="0" fontId="0" fillId="0" borderId="14" xfId="0" applyBorder="1"/>
    <xf numFmtId="0" fontId="1" fillId="0" borderId="0" xfId="1"/>
    <xf numFmtId="0" fontId="16" fillId="0" borderId="0" xfId="1" applyFont="1"/>
    <xf numFmtId="0" fontId="17" fillId="0" borderId="0" xfId="1" applyFont="1"/>
    <xf numFmtId="0" fontId="19" fillId="0" borderId="0" xfId="1" applyFont="1"/>
    <xf numFmtId="0" fontId="5" fillId="0" borderId="0" xfId="1" applyFont="1"/>
    <xf numFmtId="0" fontId="20" fillId="9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2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vertical="center"/>
    </xf>
    <xf numFmtId="0" fontId="20" fillId="9" borderId="1" xfId="0" applyFont="1" applyFill="1" applyBorder="1" applyAlignment="1">
      <alignment horizontal="right" vertical="top"/>
    </xf>
    <xf numFmtId="0" fontId="23" fillId="0" borderId="1" xfId="0" applyFont="1" applyBorder="1" applyAlignment="1">
      <alignment horizontal="left" vertical="top" wrapText="1"/>
    </xf>
    <xf numFmtId="3" fontId="7" fillId="10" borderId="1" xfId="0" applyNumberFormat="1" applyFont="1" applyFill="1" applyBorder="1"/>
    <xf numFmtId="165" fontId="7" fillId="10" borderId="1" xfId="0" applyNumberFormat="1" applyFont="1" applyFill="1" applyBorder="1" applyAlignment="1">
      <alignment vertical="center"/>
    </xf>
    <xf numFmtId="3" fontId="7" fillId="10" borderId="1" xfId="0" applyNumberFormat="1" applyFont="1" applyFill="1" applyBorder="1" applyAlignment="1">
      <alignment vertical="center"/>
    </xf>
    <xf numFmtId="9" fontId="7" fillId="10" borderId="1" xfId="0" applyNumberFormat="1" applyFont="1" applyFill="1" applyBorder="1"/>
    <xf numFmtId="0" fontId="7" fillId="10" borderId="1" xfId="0" applyFont="1" applyFill="1" applyBorder="1"/>
    <xf numFmtId="0" fontId="14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" fillId="0" borderId="0" xfId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4">
    <cellStyle name="Normální" xfId="0" builtinId="0"/>
    <cellStyle name="normální_DM_2007_01_Iterace" xfId="1" xr:uid="{00000000-0005-0000-0000-000001000000}"/>
    <cellStyle name="STCisRadku1" xfId="2" xr:uid="{00000000-0005-0000-0000-000002000000}"/>
    <cellStyle name="STCisRadku2" xfId="3" xr:uid="{00000000-0005-0000-0000-000003000000}"/>
    <cellStyle name="STCisRadku3" xfId="4" xr:uid="{00000000-0005-0000-0000-000004000000}"/>
    <cellStyle name="STCisRadku4" xfId="5" xr:uid="{00000000-0005-0000-0000-000005000000}"/>
    <cellStyle name="STEdit" xfId="6" xr:uid="{00000000-0005-0000-0000-000006000000}"/>
    <cellStyle name="STNazRadku1" xfId="7" xr:uid="{00000000-0005-0000-0000-000007000000}"/>
    <cellStyle name="STNazRadku2" xfId="8" xr:uid="{00000000-0005-0000-0000-000008000000}"/>
    <cellStyle name="STNonEdit" xfId="9" xr:uid="{00000000-0005-0000-0000-000009000000}"/>
    <cellStyle name="STNonEdit2" xfId="10" xr:uid="{00000000-0005-0000-0000-00000A000000}"/>
    <cellStyle name="STNormální" xfId="11" xr:uid="{00000000-0005-0000-0000-00000B000000}"/>
    <cellStyle name="STPopis1" xfId="12" xr:uid="{00000000-0005-0000-0000-00000C000000}"/>
    <cellStyle name="STPopis2b" xfId="13" xr:uid="{00000000-0005-0000-0000-00000D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workbookViewId="0">
      <selection sqref="A1:I1"/>
    </sheetView>
  </sheetViews>
  <sheetFormatPr defaultColWidth="8" defaultRowHeight="12.75" x14ac:dyDescent="0.2"/>
  <cols>
    <col min="1" max="10" width="8.125" style="27" customWidth="1"/>
    <col min="11" max="16384" width="8" style="27"/>
  </cols>
  <sheetData>
    <row r="1" spans="1:9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9" ht="21" customHeight="1" x14ac:dyDescent="0.25">
      <c r="A2" s="47" t="s">
        <v>35</v>
      </c>
      <c r="B2" s="47"/>
      <c r="C2" s="47"/>
      <c r="D2" s="47"/>
      <c r="E2" s="47"/>
      <c r="F2" s="47"/>
      <c r="G2" s="47"/>
      <c r="H2" s="47"/>
      <c r="I2" s="47"/>
    </row>
    <row r="3" spans="1:9" s="28" customFormat="1" ht="23.25" customHeight="1" x14ac:dyDescent="0.25">
      <c r="A3" s="48" t="s">
        <v>36</v>
      </c>
      <c r="B3" s="48"/>
      <c r="C3" s="48"/>
      <c r="D3" s="48"/>
      <c r="E3" s="48"/>
      <c r="F3" s="48"/>
      <c r="G3" s="48"/>
      <c r="H3" s="48"/>
      <c r="I3" s="48"/>
    </row>
    <row r="4" spans="1:9" ht="15" customHeight="1" x14ac:dyDescent="0.2">
      <c r="A4" s="49" t="s">
        <v>41</v>
      </c>
      <c r="B4" s="49"/>
      <c r="C4" s="49"/>
      <c r="D4" s="49"/>
      <c r="E4" s="49"/>
      <c r="F4" s="49"/>
      <c r="G4" s="49"/>
      <c r="H4" s="49"/>
      <c r="I4" s="49"/>
    </row>
    <row r="5" spans="1:9" ht="15.75" customHeight="1" x14ac:dyDescent="0.2">
      <c r="A5" s="49" t="s">
        <v>42</v>
      </c>
      <c r="B5" s="49"/>
      <c r="C5" s="49"/>
      <c r="D5" s="49"/>
      <c r="E5" s="49"/>
      <c r="F5" s="49"/>
      <c r="G5" s="49"/>
      <c r="H5" s="49"/>
      <c r="I5" s="49"/>
    </row>
    <row r="6" spans="1:9" ht="21.75" customHeight="1" x14ac:dyDescent="0.2">
      <c r="A6" s="29"/>
      <c r="B6" s="29"/>
      <c r="C6" s="29"/>
      <c r="D6" s="29"/>
      <c r="E6" s="29"/>
      <c r="F6" s="29"/>
      <c r="G6" s="29"/>
      <c r="H6" s="29"/>
      <c r="I6" s="29"/>
    </row>
    <row r="7" spans="1:9" ht="15" x14ac:dyDescent="0.25">
      <c r="A7" s="44" t="s">
        <v>26</v>
      </c>
      <c r="B7" s="44"/>
      <c r="C7" s="44"/>
      <c r="D7" s="44"/>
      <c r="E7" s="44"/>
      <c r="F7" s="44"/>
      <c r="G7" s="44"/>
      <c r="H7" s="44"/>
      <c r="I7" s="44"/>
    </row>
    <row r="8" spans="1:9" ht="19.5" customHeight="1" x14ac:dyDescent="0.25">
      <c r="A8" s="45" t="s">
        <v>31</v>
      </c>
      <c r="B8" s="45"/>
      <c r="C8" s="45"/>
      <c r="D8" s="45"/>
      <c r="E8" s="45"/>
      <c r="F8" s="45"/>
      <c r="G8" s="45"/>
      <c r="H8" s="45"/>
      <c r="I8" s="45"/>
    </row>
    <row r="9" spans="1:9" ht="9.75" customHeight="1" x14ac:dyDescent="0.25">
      <c r="A9" s="45"/>
      <c r="B9" s="45"/>
      <c r="C9" s="45"/>
      <c r="D9" s="45"/>
      <c r="E9" s="45"/>
      <c r="F9" s="45"/>
      <c r="G9" s="45"/>
      <c r="H9" s="45"/>
      <c r="I9" s="45"/>
    </row>
    <row r="10" spans="1:9" x14ac:dyDescent="0.2">
      <c r="A10" s="29"/>
      <c r="B10" s="29"/>
      <c r="C10" s="29"/>
      <c r="D10" s="29"/>
      <c r="E10" s="29"/>
      <c r="F10" s="29"/>
      <c r="G10" s="29"/>
      <c r="H10" s="29"/>
      <c r="I10" s="29"/>
    </row>
    <row r="11" spans="1:9" ht="15" x14ac:dyDescent="0.25">
      <c r="A11" s="44" t="s">
        <v>43</v>
      </c>
      <c r="B11" s="44"/>
      <c r="C11" s="44"/>
      <c r="D11" s="44"/>
      <c r="E11" s="44"/>
      <c r="F11" s="44"/>
      <c r="G11" s="44"/>
      <c r="H11" s="44"/>
      <c r="I11" s="44"/>
    </row>
    <row r="12" spans="1:9" customFormat="1" ht="23.25" customHeight="1" x14ac:dyDescent="0.25">
      <c r="A12" s="44" t="s">
        <v>37</v>
      </c>
      <c r="B12" s="44"/>
      <c r="C12" s="44"/>
      <c r="D12" s="44"/>
      <c r="E12" s="44"/>
      <c r="F12" s="44"/>
      <c r="G12" s="44"/>
      <c r="H12" s="44"/>
      <c r="I12" s="44"/>
    </row>
    <row r="13" spans="1:9" ht="24" customHeight="1" x14ac:dyDescent="0.2"/>
    <row r="14" spans="1:9" x14ac:dyDescent="0.2">
      <c r="B14" s="27" t="s">
        <v>27</v>
      </c>
    </row>
    <row r="15" spans="1:9" x14ac:dyDescent="0.2">
      <c r="B15" s="27" t="s">
        <v>28</v>
      </c>
    </row>
    <row r="17" spans="2:2" x14ac:dyDescent="0.2">
      <c r="B17" s="27" t="s">
        <v>29</v>
      </c>
    </row>
    <row r="18" spans="2:2" x14ac:dyDescent="0.2">
      <c r="B18" s="27" t="s">
        <v>30</v>
      </c>
    </row>
    <row r="20" spans="2:2" ht="15" x14ac:dyDescent="0.25">
      <c r="B20" s="30"/>
    </row>
    <row r="21" spans="2:2" ht="15" x14ac:dyDescent="0.25">
      <c r="B21" s="30"/>
    </row>
    <row r="22" spans="2:2" ht="14.25" x14ac:dyDescent="0.2">
      <c r="B22" s="31"/>
    </row>
  </sheetData>
  <mergeCells count="10">
    <mergeCell ref="A12:I12"/>
    <mergeCell ref="A7:I7"/>
    <mergeCell ref="A8:I8"/>
    <mergeCell ref="A11:I11"/>
    <mergeCell ref="A1:I1"/>
    <mergeCell ref="A2:I2"/>
    <mergeCell ref="A3:I3"/>
    <mergeCell ref="A4:I4"/>
    <mergeCell ref="A5:I5"/>
    <mergeCell ref="A9:I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&amp;L&amp;10Mařík, M. a kol.: Metody oceňování podniku pro pokročilé
Ekopress 2023&amp;R&amp;10Příklad:  Bootstrapping</oddHeader>
    <oddFooter>&amp;C&amp;9&amp;A&amp;R&amp;10©  Miloš Mařík, Pavla Maříková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0"/>
  <sheetViews>
    <sheetView showGridLines="0" workbookViewId="0"/>
  </sheetViews>
  <sheetFormatPr defaultRowHeight="15.75" x14ac:dyDescent="0.25"/>
  <cols>
    <col min="1" max="1" width="10.75" customWidth="1"/>
    <col min="2" max="2" width="9.625" customWidth="1"/>
    <col min="3" max="5" width="9" customWidth="1"/>
    <col min="8" max="8" width="9.125" customWidth="1"/>
    <col min="9" max="9" width="5.625" customWidth="1"/>
    <col min="10" max="10" width="5.875" customWidth="1"/>
  </cols>
  <sheetData>
    <row r="1" spans="1:18" ht="18.75" x14ac:dyDescent="0.3">
      <c r="A1" s="2" t="s">
        <v>16</v>
      </c>
    </row>
    <row r="2" spans="1:18" x14ac:dyDescent="0.25">
      <c r="A2" s="13" t="s">
        <v>14</v>
      </c>
      <c r="B2" s="26"/>
      <c r="C2" s="39">
        <v>1000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35" t="s">
        <v>38</v>
      </c>
      <c r="B4" s="37">
        <v>1</v>
      </c>
      <c r="C4" s="37">
        <v>2</v>
      </c>
      <c r="D4" s="37">
        <v>3</v>
      </c>
      <c r="E4" s="37">
        <v>4</v>
      </c>
      <c r="F4" s="37">
        <v>5</v>
      </c>
      <c r="G4" s="37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3" customHeight="1" x14ac:dyDescent="0.25">
      <c r="A5" s="38" t="s">
        <v>2</v>
      </c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1.5" x14ac:dyDescent="0.25">
      <c r="A6" s="38" t="s">
        <v>3</v>
      </c>
      <c r="B6" s="40">
        <v>0.05</v>
      </c>
      <c r="C6" s="40">
        <v>6.5000000000000002E-2</v>
      </c>
      <c r="D6" s="40">
        <v>2.5000000000000001E-2</v>
      </c>
      <c r="E6" s="40">
        <v>0.04</v>
      </c>
      <c r="F6" s="40">
        <v>0.05</v>
      </c>
      <c r="G6" s="40">
        <v>5.8000000000000003E-2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38" t="s">
        <v>4</v>
      </c>
      <c r="B7" s="41">
        <v>1030</v>
      </c>
      <c r="C7" s="41">
        <v>1080</v>
      </c>
      <c r="D7" s="41">
        <v>990</v>
      </c>
      <c r="E7" s="41">
        <v>1010</v>
      </c>
      <c r="F7" s="41">
        <v>1040</v>
      </c>
      <c r="G7" s="41">
        <v>1050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38" t="s">
        <v>25</v>
      </c>
      <c r="B8" s="36">
        <f t="shared" ref="B8:G8" si="0">B6*$C$2</f>
        <v>50</v>
      </c>
      <c r="C8" s="36">
        <f t="shared" si="0"/>
        <v>65</v>
      </c>
      <c r="D8" s="36">
        <f t="shared" si="0"/>
        <v>25</v>
      </c>
      <c r="E8" s="36">
        <f t="shared" si="0"/>
        <v>40</v>
      </c>
      <c r="F8" s="36">
        <f t="shared" si="0"/>
        <v>50</v>
      </c>
      <c r="G8" s="36">
        <f t="shared" si="0"/>
        <v>58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8.75" x14ac:dyDescent="0.3">
      <c r="A10" s="2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32" t="s">
        <v>0</v>
      </c>
      <c r="B11" s="32" t="s">
        <v>5</v>
      </c>
      <c r="C11" s="32" t="s">
        <v>6</v>
      </c>
      <c r="D11" s="32" t="s">
        <v>7</v>
      </c>
      <c r="E11" s="32" t="s">
        <v>8</v>
      </c>
      <c r="F11" s="32" t="s">
        <v>9</v>
      </c>
      <c r="G11" s="32" t="s">
        <v>10</v>
      </c>
    </row>
    <row r="12" spans="1:18" x14ac:dyDescent="0.25">
      <c r="A12" s="3">
        <v>1</v>
      </c>
      <c r="B12" s="19">
        <f>C2+B8</f>
        <v>1050</v>
      </c>
      <c r="C12" s="20"/>
      <c r="D12" s="21"/>
      <c r="E12" s="21"/>
      <c r="F12" s="21"/>
      <c r="G12" s="22"/>
    </row>
    <row r="13" spans="1:18" x14ac:dyDescent="0.25">
      <c r="A13" s="3">
        <v>2</v>
      </c>
      <c r="B13" s="19">
        <f>C8</f>
        <v>65</v>
      </c>
      <c r="C13" s="19">
        <f>C8+C2</f>
        <v>1065</v>
      </c>
      <c r="D13" s="23"/>
      <c r="E13" s="24"/>
      <c r="F13" s="24"/>
      <c r="G13" s="25"/>
    </row>
    <row r="14" spans="1:18" x14ac:dyDescent="0.25">
      <c r="A14" s="3">
        <v>3</v>
      </c>
      <c r="B14" s="19">
        <f>$D$8</f>
        <v>25</v>
      </c>
      <c r="C14" s="19">
        <f>$D$8</f>
        <v>25</v>
      </c>
      <c r="D14" s="19">
        <f>D8+C2</f>
        <v>1025</v>
      </c>
      <c r="E14" s="23"/>
      <c r="F14" s="24"/>
      <c r="G14" s="25"/>
    </row>
    <row r="15" spans="1:18" x14ac:dyDescent="0.25">
      <c r="A15" s="3">
        <v>4</v>
      </c>
      <c r="B15" s="19">
        <f>$E$8</f>
        <v>40</v>
      </c>
      <c r="C15" s="19">
        <f>$E$8</f>
        <v>40</v>
      </c>
      <c r="D15" s="19">
        <f>$E$8</f>
        <v>40</v>
      </c>
      <c r="E15" s="19">
        <f>E8+C2</f>
        <v>1040</v>
      </c>
      <c r="F15" s="23"/>
      <c r="G15" s="25"/>
    </row>
    <row r="16" spans="1:18" x14ac:dyDescent="0.25">
      <c r="A16" s="3">
        <v>5</v>
      </c>
      <c r="B16" s="19">
        <f>$F$8</f>
        <v>50</v>
      </c>
      <c r="C16" s="19">
        <f>$F$8</f>
        <v>50</v>
      </c>
      <c r="D16" s="19">
        <f>$F$8</f>
        <v>50</v>
      </c>
      <c r="E16" s="19">
        <f>$F$8</f>
        <v>50</v>
      </c>
      <c r="F16" s="19">
        <f>F8+C2</f>
        <v>1050</v>
      </c>
      <c r="G16" s="11"/>
    </row>
    <row r="17" spans="1:18" x14ac:dyDescent="0.25">
      <c r="A17" s="3">
        <v>6</v>
      </c>
      <c r="B17" s="19">
        <f>$G$8</f>
        <v>58</v>
      </c>
      <c r="C17" s="19">
        <f>$G$8</f>
        <v>58</v>
      </c>
      <c r="D17" s="19">
        <f>$G$8</f>
        <v>58</v>
      </c>
      <c r="E17" s="19">
        <f>$G$8</f>
        <v>58</v>
      </c>
      <c r="F17" s="19">
        <f>$G$8</f>
        <v>58</v>
      </c>
      <c r="G17" s="19">
        <f>G8+$C$2</f>
        <v>1058</v>
      </c>
    </row>
    <row r="18" spans="1:18" x14ac:dyDescent="0.25">
      <c r="A18" s="1"/>
      <c r="B18" s="1"/>
      <c r="C18" s="1"/>
      <c r="D18" s="1"/>
      <c r="E18" s="1"/>
      <c r="F18" s="1"/>
      <c r="G18" s="1"/>
    </row>
    <row r="19" spans="1:18" ht="18.75" x14ac:dyDescent="0.3">
      <c r="A19" s="2" t="s">
        <v>18</v>
      </c>
      <c r="B19" s="1"/>
      <c r="C19" s="1"/>
      <c r="D19" s="1"/>
      <c r="E19" s="1"/>
      <c r="F19" s="1"/>
      <c r="G19" s="1"/>
    </row>
    <row r="20" spans="1:18" ht="19.5" x14ac:dyDescent="0.3">
      <c r="A20" s="32" t="s">
        <v>0</v>
      </c>
      <c r="B20" s="33" t="s">
        <v>40</v>
      </c>
      <c r="C20" s="32" t="s">
        <v>32</v>
      </c>
      <c r="D20" s="32" t="s">
        <v>39</v>
      </c>
      <c r="E20" s="34" t="s">
        <v>33</v>
      </c>
      <c r="F20" s="32" t="s">
        <v>15</v>
      </c>
      <c r="G20" s="32" t="s">
        <v>34</v>
      </c>
      <c r="H20" s="32" t="s">
        <v>11</v>
      </c>
      <c r="I20" s="32" t="s">
        <v>1</v>
      </c>
      <c r="J20" s="32" t="s">
        <v>12</v>
      </c>
      <c r="K20" s="1"/>
      <c r="L20" s="1"/>
    </row>
    <row r="21" spans="1:18" x14ac:dyDescent="0.25">
      <c r="A21" s="3">
        <v>1</v>
      </c>
      <c r="B21" s="3"/>
      <c r="C21" s="5">
        <f>B12/B7-1</f>
        <v>1.9417475728155331E-2</v>
      </c>
      <c r="D21" s="17">
        <f t="shared" ref="D21:D26" si="1">1/(1+C21)^A12</f>
        <v>0.98095238095238091</v>
      </c>
      <c r="E21" s="5">
        <f>C21</f>
        <v>1.9417475728155331E-2</v>
      </c>
      <c r="F21" s="42">
        <v>0.03</v>
      </c>
      <c r="G21" s="17">
        <f>1/(1+E21+F21)</f>
        <v>0.95290961236007032</v>
      </c>
      <c r="H21" s="17">
        <f>G21</f>
        <v>0.95290961236007032</v>
      </c>
      <c r="I21" s="43">
        <v>100</v>
      </c>
      <c r="J21" s="4">
        <f>I21*H21</f>
        <v>95.290961236007035</v>
      </c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3">
        <v>2</v>
      </c>
      <c r="B22" s="17">
        <f>B21+D21</f>
        <v>0.98095238095238091</v>
      </c>
      <c r="C22" s="5">
        <f>(($C$2+C8)/(C7-C8*B22))^(1/A13)-1</f>
        <v>2.371028919171847E-2</v>
      </c>
      <c r="D22" s="17">
        <f t="shared" si="1"/>
        <v>0.95421417393248364</v>
      </c>
      <c r="E22" s="5">
        <f>(1+C22)^A13/(1+C21)^A12-1</f>
        <v>2.8021179888477743E-2</v>
      </c>
      <c r="F22" s="42">
        <v>0.04</v>
      </c>
      <c r="G22" s="17">
        <f>1/(1+E22+F22)</f>
        <v>0.93631101969758646</v>
      </c>
      <c r="H22" s="17">
        <f>G22*H21</f>
        <v>0.89221977082848924</v>
      </c>
      <c r="I22" s="43">
        <v>110</v>
      </c>
      <c r="J22" s="4">
        <f>I22*H22</f>
        <v>98.144174791133821</v>
      </c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3">
        <v>3</v>
      </c>
      <c r="B23" s="17">
        <f>B22+D22</f>
        <v>1.9351665548848644</v>
      </c>
      <c r="C23" s="5">
        <f>(($C$2+D8)/(D7-D8*B23))^(1/A14)-1</f>
        <v>2.8685461135421253E-2</v>
      </c>
      <c r="D23" s="17">
        <f t="shared" si="1"/>
        <v>0.9186544742711007</v>
      </c>
      <c r="E23" s="5">
        <f>(1+C23)^A14/(1+C22)^A13-1</f>
        <v>3.8708459662810224E-2</v>
      </c>
      <c r="F23" s="42">
        <v>0.04</v>
      </c>
      <c r="G23" s="17">
        <f>1/(1+E23+F23)</f>
        <v>0.9270345393532804</v>
      </c>
      <c r="H23" s="17">
        <f>G23*H22</f>
        <v>0.82711854425187792</v>
      </c>
      <c r="I23" s="43">
        <v>115</v>
      </c>
      <c r="J23" s="4">
        <f>I23*H23</f>
        <v>95.118632588965966</v>
      </c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3">
        <v>4</v>
      </c>
      <c r="B24" s="17">
        <f>B23+D23</f>
        <v>2.8538210291559651</v>
      </c>
      <c r="C24" s="5">
        <f>(($C$2+E8)/(E7-E8*B24))^(1/A15)-1</f>
        <v>3.8005977961756532E-2</v>
      </c>
      <c r="D24" s="17">
        <f t="shared" si="1"/>
        <v>0.86139149887861621</v>
      </c>
      <c r="E24" s="5">
        <f>(1+C24)^A15/(1+C23)^A14-1</f>
        <v>6.6477293387537495E-2</v>
      </c>
      <c r="F24" s="42">
        <v>0.04</v>
      </c>
      <c r="G24" s="17">
        <f>1/(1+E24+F24)</f>
        <v>0.9037691111929177</v>
      </c>
      <c r="H24" s="17">
        <f>G24*H23</f>
        <v>0.74752419158969963</v>
      </c>
      <c r="I24" s="43">
        <v>120</v>
      </c>
      <c r="J24" s="4">
        <f>I24*H24</f>
        <v>89.70290299076396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3">
        <v>5</v>
      </c>
      <c r="B25" s="17">
        <f>B24+D24</f>
        <v>3.7152125280345816</v>
      </c>
      <c r="C25" s="5">
        <f>(($C$2+F8)/(F7-F8*B25))^(1/A16)-1</f>
        <v>4.2130107038235609E-2</v>
      </c>
      <c r="D25" s="17">
        <f t="shared" si="1"/>
        <v>0.81356130818882899</v>
      </c>
      <c r="E25" s="5">
        <f>(1+C25)^A16/(1+C24)^A15-1</f>
        <v>5.8791132528497547E-2</v>
      </c>
      <c r="F25" s="42">
        <v>0.05</v>
      </c>
      <c r="G25" s="17">
        <f>1/(1+E25+F25)</f>
        <v>0.90188311455881753</v>
      </c>
      <c r="H25" s="17">
        <f>G25*H24</f>
        <v>0.67417944611898051</v>
      </c>
      <c r="I25" s="43">
        <v>122</v>
      </c>
      <c r="J25" s="4">
        <f>I25*H25</f>
        <v>82.249892426515629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3">
        <v>6</v>
      </c>
      <c r="B26" s="17">
        <f>B25+D25</f>
        <v>4.5287738362234107</v>
      </c>
      <c r="C26" s="5">
        <f>(($C$2+G8)/(G7-G8*B26))^(1/A17)-1</f>
        <v>5.0480613353529602E-2</v>
      </c>
      <c r="D26" s="17">
        <f t="shared" si="1"/>
        <v>0.74416929820325384</v>
      </c>
      <c r="E26" s="5">
        <f>(1+C26)^A17/(1+C25)^A16-1</f>
        <v>9.3247612005920466E-2</v>
      </c>
      <c r="F26" s="42">
        <v>0.05</v>
      </c>
      <c r="G26" s="18" t="s">
        <v>13</v>
      </c>
      <c r="H26" s="18" t="s">
        <v>13</v>
      </c>
      <c r="I26" s="43">
        <v>125</v>
      </c>
      <c r="J26" s="3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8" ht="18.75" x14ac:dyDescent="0.3">
      <c r="A28" s="2" t="s">
        <v>19</v>
      </c>
      <c r="B28" s="1"/>
      <c r="C28" s="1"/>
      <c r="D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7" t="s">
        <v>20</v>
      </c>
      <c r="B29" s="8"/>
      <c r="C29" s="8"/>
      <c r="D29" s="6">
        <f>E26+F26</f>
        <v>0.14324761200592045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9" t="s">
        <v>21</v>
      </c>
      <c r="B30" s="10"/>
      <c r="C30" s="10"/>
      <c r="D30" s="11">
        <f>I26/D29</f>
        <v>872.61489563144494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7" t="s">
        <v>22</v>
      </c>
      <c r="B31" s="8"/>
      <c r="C31" s="8"/>
      <c r="D31" s="12">
        <f>SUM(J21:J25)</f>
        <v>460.50656403338644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9" t="s">
        <v>23</v>
      </c>
      <c r="B32" s="10"/>
      <c r="C32" s="10"/>
      <c r="D32" s="11">
        <f>D30*H25</f>
        <v>588.29902701197955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6" t="s">
        <v>24</v>
      </c>
      <c r="B33" s="14"/>
      <c r="C33" s="14"/>
      <c r="D33" s="15">
        <f>D31+D32</f>
        <v>1048.8055910453659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phoneticPr fontId="11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>
    <oddHeader>&amp;L&amp;10Mařík, M. a kol.: Metody oceňování podniku pro pokročilé
Ekopress 2023&amp;R&amp;10Příklad:  Bootstrapping</oddHeader>
    <oddFooter>&amp;C&amp;9&amp;A&amp;R&amp;10©  Miloš Mařík, Pavla Maříková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 </vt:lpstr>
      <vt:lpstr>Bootstrapping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Bezriziková výnosnost: Bootstrapping</dc:title>
  <dc:subject>Metody oceňování podniku pro pokročilé</dc:subject>
  <dc:creator>Mařík Miloš, Maříková Pavla</dc:creator>
  <cp:lastModifiedBy>Pavla Maříková</cp:lastModifiedBy>
  <cp:lastPrinted>2023-08-09T15:59:53Z</cp:lastPrinted>
  <dcterms:created xsi:type="dcterms:W3CDTF">2007-09-15T09:37:29Z</dcterms:created>
  <dcterms:modified xsi:type="dcterms:W3CDTF">2023-08-09T16:00:01Z</dcterms:modified>
</cp:coreProperties>
</file>