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2DEFB23F-3C47-423A-A1FB-AC099C2EB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" sheetId="13" r:id="rId1"/>
    <sheet name=" Rostoucí výnosová křivka" sheetId="11" r:id="rId2"/>
    <sheet name="Plochá výnosová křivka" sheetId="12" r:id="rId3"/>
  </sheets>
  <calcPr calcId="191029" iterate="1"/>
</workbook>
</file>

<file path=xl/calcChain.xml><?xml version="1.0" encoding="utf-8"?>
<calcChain xmlns="http://schemas.openxmlformats.org/spreadsheetml/2006/main">
  <c r="I5" i="12" l="1"/>
  <c r="I12" i="12" s="1"/>
  <c r="J5" i="12"/>
  <c r="K5" i="12"/>
  <c r="K12" i="12" s="1"/>
  <c r="K17" i="12" s="1"/>
  <c r="H5" i="12"/>
  <c r="C5" i="12"/>
  <c r="C7" i="12" s="1"/>
  <c r="D5" i="12"/>
  <c r="E5" i="12"/>
  <c r="E10" i="12" s="1"/>
  <c r="B5" i="12"/>
  <c r="C6" i="12"/>
  <c r="D6" i="12" s="1"/>
  <c r="B7" i="12"/>
  <c r="B10" i="12"/>
  <c r="D10" i="12"/>
  <c r="H12" i="12"/>
  <c r="J12" i="12"/>
  <c r="H13" i="12"/>
  <c r="I13" i="12"/>
  <c r="H14" i="12"/>
  <c r="H17" i="12"/>
  <c r="J17" i="12"/>
  <c r="I12" i="11"/>
  <c r="J12" i="11"/>
  <c r="K12" i="11"/>
  <c r="H12" i="11"/>
  <c r="H17" i="11" s="1"/>
  <c r="B7" i="11"/>
  <c r="C7" i="11"/>
  <c r="D7" i="11"/>
  <c r="E7" i="11"/>
  <c r="B8" i="11" s="1"/>
  <c r="A10" i="11" s="1"/>
  <c r="B11" i="11" s="1"/>
  <c r="B10" i="11"/>
  <c r="C10" i="11"/>
  <c r="D10" i="11"/>
  <c r="E10" i="11"/>
  <c r="H13" i="11"/>
  <c r="I13" i="11"/>
  <c r="I14" i="11" s="1"/>
  <c r="J13" i="11"/>
  <c r="K13" i="11"/>
  <c r="K14" i="11" s="1"/>
  <c r="I17" i="11"/>
  <c r="J17" i="11"/>
  <c r="K17" i="11"/>
  <c r="I17" i="12" l="1"/>
  <c r="I14" i="12"/>
  <c r="C10" i="12"/>
  <c r="J14" i="11"/>
  <c r="H14" i="11"/>
  <c r="J6" i="11"/>
  <c r="J7" i="11" s="1"/>
  <c r="I6" i="11"/>
  <c r="I7" i="11" s="1"/>
  <c r="I19" i="11"/>
  <c r="K19" i="11"/>
  <c r="B12" i="11"/>
  <c r="K6" i="11"/>
  <c r="K7" i="11" s="1"/>
  <c r="H6" i="11"/>
  <c r="H7" i="11" s="1"/>
  <c r="H8" i="11" s="1"/>
  <c r="H19" i="11"/>
  <c r="J19" i="11"/>
  <c r="D7" i="12"/>
  <c r="E6" i="12"/>
  <c r="J13" i="12"/>
  <c r="J14" i="12" s="1"/>
  <c r="H15" i="11"/>
  <c r="G17" i="11" s="1"/>
  <c r="H18" i="11" s="1"/>
  <c r="K13" i="12" l="1"/>
  <c r="K14" i="12" s="1"/>
  <c r="H15" i="12" s="1"/>
  <c r="G17" i="12" s="1"/>
  <c r="H18" i="12" s="1"/>
  <c r="E7" i="12"/>
  <c r="B8" i="12" s="1"/>
  <c r="A10" i="12" s="1"/>
  <c r="B11" i="12" s="1"/>
  <c r="H20" i="11"/>
  <c r="I6" i="12" l="1"/>
  <c r="I7" i="12" s="1"/>
  <c r="K6" i="12"/>
  <c r="K7" i="12" s="1"/>
  <c r="B12" i="12"/>
  <c r="H19" i="12"/>
  <c r="J19" i="12"/>
  <c r="H6" i="12"/>
  <c r="H7" i="12" s="1"/>
  <c r="J6" i="12"/>
  <c r="J7" i="12" s="1"/>
  <c r="I19" i="12"/>
  <c r="K19" i="12"/>
  <c r="H8" i="12" l="1"/>
  <c r="H20" i="12"/>
</calcChain>
</file>

<file path=xl/sharedStrings.xml><?xml version="1.0" encoding="utf-8"?>
<sst xmlns="http://schemas.openxmlformats.org/spreadsheetml/2006/main" count="71" uniqueCount="33">
  <si>
    <t>Rok</t>
  </si>
  <si>
    <t>Platba</t>
  </si>
  <si>
    <t>YTM</t>
  </si>
  <si>
    <t>Státní kuponový dluhopis</t>
  </si>
  <si>
    <t>Spotová míra</t>
  </si>
  <si>
    <t>Disk. platba</t>
  </si>
  <si>
    <t>Hodnota</t>
  </si>
  <si>
    <t>Časová řada pro výpočet výnosu do doby splatnosti:</t>
  </si>
  <si>
    <t>Hodnota z YTM</t>
  </si>
  <si>
    <t>(kontrola)</t>
  </si>
  <si>
    <t>Podnik - výnos do doby splatnosti dluhopisů</t>
  </si>
  <si>
    <t>FCF</t>
  </si>
  <si>
    <t>Disk. FCF</t>
  </si>
  <si>
    <t>Podnik - spotové úrokové míry</t>
  </si>
  <si>
    <t>Časová řada pro výpočet vnitřní výnosové míry:</t>
  </si>
  <si>
    <t>YTM dluhopisu</t>
  </si>
  <si>
    <t>YTM podniku</t>
  </si>
  <si>
    <t xml:space="preserve">                   (obvyklý postup)</t>
  </si>
  <si>
    <t>Ocenění podniku pomocí výnosu do doby splatnosti a pomocí spotových měr při obvyklé, tj. rostoucí výnosové křivce</t>
  </si>
  <si>
    <t>Ocenění podniku pomocí výnosu do doby splatnosti a pomocí spotových měr při ploché výnosové křivce</t>
  </si>
  <si>
    <t>Příklad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</si>
  <si>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</si>
  <si>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</si>
  <si>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</si>
  <si>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</si>
  <si>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Mařík Miloš a kol.:</t>
  </si>
  <si>
    <t>METODY OCEŇOVÁNÍ PODNIKU PRO POKROČILÉ</t>
  </si>
  <si>
    <t>BEZRIZIKOVÁ VÝNOSNOST: PROBLÉM POUŽITÍ VÝNOSU</t>
  </si>
  <si>
    <r>
      <t>DO DOBY SPLATNOSTI STÁTNÍCH DLUHOPISŮ JAKO R</t>
    </r>
    <r>
      <rPr>
        <b/>
        <vertAlign val="subscript"/>
        <sz val="12"/>
        <color indexed="12"/>
        <rFont val="Arial"/>
        <family val="2"/>
        <charset val="238"/>
      </rPr>
      <t>f</t>
    </r>
  </si>
  <si>
    <t>© Miloš Mařík, Pavla Maříková</t>
  </si>
  <si>
    <t>Ekopress 2023, Praha, třetí vydání</t>
  </si>
  <si>
    <t>ISBN 978-80-87865-89-7</t>
  </si>
  <si>
    <t>Strana publikace: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</si>
</sst>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_);\-0_)"/>
    <numFmt numFmtId="166" formatCode="0_)"/>
    <numFmt numFmtId="167" formatCode="0_);\-0_);"/>
    <numFmt numFmtId="168" formatCode="#,##0_);[Red]\-#,##0_)"/>
  </numFmts>
  <fonts count="22" x14ac:knownFonts="1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indexed="58"/>
      <name val="Times New Roman"/>
      <family val="1"/>
      <charset val="238"/>
    </font>
    <font>
      <b/>
      <vertAlign val="subscript"/>
      <sz val="12"/>
      <color indexed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49"/>
        <bgColor indexed="1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6" fontId="4" fillId="2" borderId="0" applyBorder="0"/>
    <xf numFmtId="166" fontId="5" fillId="2" borderId="0" applyBorder="0"/>
    <xf numFmtId="165" fontId="4" fillId="2" borderId="0" applyBorder="0">
      <alignment horizontal="left"/>
    </xf>
    <xf numFmtId="165" fontId="5" fillId="2" borderId="0" applyBorder="0">
      <alignment horizontal="left"/>
    </xf>
    <xf numFmtId="168" fontId="6" fillId="3" borderId="1">
      <protection locked="0"/>
    </xf>
    <xf numFmtId="167" fontId="4" fillId="4" borderId="0" applyBorder="0">
      <alignment horizontal="left"/>
    </xf>
    <xf numFmtId="167" fontId="5" fillId="4" borderId="0" applyBorder="0">
      <alignment horizontal="left"/>
    </xf>
    <xf numFmtId="168" fontId="5" fillId="5" borderId="1"/>
    <xf numFmtId="168" fontId="5" fillId="6" borderId="1"/>
    <xf numFmtId="0" fontId="3" fillId="7" borderId="2" applyBorder="0"/>
    <xf numFmtId="1" fontId="4" fillId="7" borderId="0" applyBorder="0">
      <alignment horizontal="left"/>
    </xf>
    <xf numFmtId="165" fontId="4" fillId="8" borderId="3" applyNumberFormat="0" applyBorder="0">
      <alignment horizontal="center" vertical="center"/>
    </xf>
  </cellStyleXfs>
  <cellXfs count="31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8" fillId="0" borderId="4" xfId="0" applyFont="1" applyBorder="1"/>
    <xf numFmtId="1" fontId="7" fillId="0" borderId="0" xfId="0" applyNumberFormat="1" applyFont="1"/>
    <xf numFmtId="0" fontId="12" fillId="0" borderId="0" xfId="0" applyFont="1"/>
    <xf numFmtId="0" fontId="13" fillId="0" borderId="0" xfId="0" applyFont="1"/>
    <xf numFmtId="1" fontId="7" fillId="0" borderId="1" xfId="0" applyNumberFormat="1" applyFont="1" applyBorder="1"/>
    <xf numFmtId="1" fontId="9" fillId="0" borderId="1" xfId="0" applyNumberFormat="1" applyFont="1" applyBorder="1"/>
    <xf numFmtId="10" fontId="8" fillId="0" borderId="1" xfId="0" applyNumberFormat="1" applyFont="1" applyBorder="1"/>
    <xf numFmtId="1" fontId="8" fillId="0" borderId="1" xfId="0" applyNumberFormat="1" applyFont="1" applyBorder="1"/>
    <xf numFmtId="164" fontId="7" fillId="0" borderId="1" xfId="0" applyNumberFormat="1" applyFont="1" applyBorder="1"/>
    <xf numFmtId="10" fontId="8" fillId="0" borderId="4" xfId="0" applyNumberFormat="1" applyFont="1" applyBorder="1"/>
    <xf numFmtId="0" fontId="1" fillId="0" borderId="0" xfId="1"/>
    <xf numFmtId="0" fontId="17" fillId="0" borderId="0" xfId="1" applyFont="1"/>
    <xf numFmtId="0" fontId="18" fillId="0" borderId="0" xfId="1" applyFont="1"/>
    <xf numFmtId="0" fontId="20" fillId="9" borderId="1" xfId="0" applyFont="1" applyFill="1" applyBorder="1"/>
    <xf numFmtId="10" fontId="7" fillId="0" borderId="1" xfId="0" applyNumberFormat="1" applyFont="1" applyBorder="1"/>
    <xf numFmtId="0" fontId="7" fillId="10" borderId="1" xfId="0" applyFont="1" applyFill="1" applyBorder="1"/>
    <xf numFmtId="164" fontId="7" fillId="10" borderId="1" xfId="0" applyNumberFormat="1" applyFont="1" applyFill="1" applyBorder="1"/>
    <xf numFmtId="0" fontId="15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14">
    <cellStyle name="Normální" xfId="0" builtinId="0"/>
    <cellStyle name="normální_DM_2007_01_Iterace" xfId="1" xr:uid="{00000000-0005-0000-0000-000001000000}"/>
    <cellStyle name="STCisRadku1" xfId="2" xr:uid="{00000000-0005-0000-0000-000002000000}"/>
    <cellStyle name="STCisRadku2" xfId="3" xr:uid="{00000000-0005-0000-0000-000003000000}"/>
    <cellStyle name="STCisRadku3" xfId="4" xr:uid="{00000000-0005-0000-0000-000004000000}"/>
    <cellStyle name="STCisRadku4" xfId="5" xr:uid="{00000000-0005-0000-0000-000005000000}"/>
    <cellStyle name="STEdit" xfId="6" xr:uid="{00000000-0005-0000-0000-000006000000}"/>
    <cellStyle name="STNazRadku1" xfId="7" xr:uid="{00000000-0005-0000-0000-000007000000}"/>
    <cellStyle name="STNazRadku2" xfId="8" xr:uid="{00000000-0005-0000-0000-000008000000}"/>
    <cellStyle name="STNonEdit" xfId="9" xr:uid="{00000000-0005-0000-0000-000009000000}"/>
    <cellStyle name="STNonEdit2" xfId="10" xr:uid="{00000000-0005-0000-0000-00000A000000}"/>
    <cellStyle name="STNormální" xfId="11" xr:uid="{00000000-0005-0000-0000-00000B000000}"/>
    <cellStyle name="STPopis1" xfId="12" xr:uid="{00000000-0005-0000-0000-00000C000000}"/>
    <cellStyle name="STPopis2b" xfId="13" xr:uid="{00000000-0005-0000-0000-00000D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tabSelected="1" workbookViewId="0">
      <selection sqref="A1:I1"/>
    </sheetView>
  </sheetViews>
  <sheetFormatPr defaultColWidth="8" defaultRowHeight="12.75" x14ac:dyDescent="0.2"/>
  <cols>
    <col min="1" max="10" width="8.125" style="17" customWidth="1"/>
    <col min="11" max="16384" width="8" style="17"/>
  </cols>
  <sheetData>
    <row r="1" spans="1:9" ht="15.75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ht="21" customHeight="1" x14ac:dyDescent="0.25">
      <c r="A2" s="27" t="s">
        <v>25</v>
      </c>
      <c r="B2" s="27"/>
      <c r="C2" s="27"/>
      <c r="D2" s="27"/>
      <c r="E2" s="27"/>
      <c r="F2" s="27"/>
      <c r="G2" s="27"/>
      <c r="H2" s="27"/>
      <c r="I2" s="27"/>
    </row>
    <row r="3" spans="1:9" s="18" customFormat="1" ht="23.25" customHeight="1" x14ac:dyDescent="0.25">
      <c r="A3" s="28" t="s">
        <v>26</v>
      </c>
      <c r="B3" s="28"/>
      <c r="C3" s="28"/>
      <c r="D3" s="28"/>
      <c r="E3" s="28"/>
      <c r="F3" s="28"/>
      <c r="G3" s="28"/>
      <c r="H3" s="28"/>
      <c r="I3" s="28"/>
    </row>
    <row r="4" spans="1:9" ht="15" customHeight="1" x14ac:dyDescent="0.2">
      <c r="A4" s="29" t="s">
        <v>30</v>
      </c>
      <c r="B4" s="29"/>
      <c r="C4" s="29"/>
      <c r="D4" s="29"/>
      <c r="E4" s="29"/>
      <c r="F4" s="29"/>
      <c r="G4" s="29"/>
      <c r="H4" s="29"/>
      <c r="I4" s="29"/>
    </row>
    <row r="5" spans="1:9" ht="15.75" customHeight="1" x14ac:dyDescent="0.2">
      <c r="A5" s="29" t="s">
        <v>31</v>
      </c>
      <c r="B5" s="29"/>
      <c r="C5" s="29"/>
      <c r="D5" s="29"/>
      <c r="E5" s="29"/>
      <c r="F5" s="29"/>
      <c r="G5" s="29"/>
      <c r="H5" s="29"/>
      <c r="I5" s="29"/>
    </row>
    <row r="6" spans="1:9" ht="21.75" customHeight="1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15" x14ac:dyDescent="0.25">
      <c r="A7" s="24" t="s">
        <v>20</v>
      </c>
      <c r="B7" s="24"/>
      <c r="C7" s="24"/>
      <c r="D7" s="24"/>
      <c r="E7" s="24"/>
      <c r="F7" s="24"/>
      <c r="G7" s="24"/>
      <c r="H7" s="24"/>
      <c r="I7" s="24"/>
    </row>
    <row r="8" spans="1:9" ht="19.5" customHeight="1" x14ac:dyDescent="0.25">
      <c r="A8" s="25" t="s">
        <v>27</v>
      </c>
      <c r="B8" s="25"/>
      <c r="C8" s="25"/>
      <c r="D8" s="25"/>
      <c r="E8" s="25"/>
      <c r="F8" s="25"/>
      <c r="G8" s="25"/>
      <c r="H8" s="25"/>
      <c r="I8" s="25"/>
    </row>
    <row r="9" spans="1:9" ht="19.5" customHeight="1" x14ac:dyDescent="0.35">
      <c r="A9" s="25" t="s">
        <v>28</v>
      </c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19"/>
      <c r="B10" s="19"/>
      <c r="C10" s="19"/>
      <c r="D10" s="19"/>
      <c r="E10" s="19"/>
      <c r="F10" s="19"/>
      <c r="G10" s="19"/>
      <c r="H10" s="19"/>
      <c r="I10" s="19"/>
    </row>
    <row r="11" spans="1:9" ht="15" x14ac:dyDescent="0.25">
      <c r="A11" s="24" t="s">
        <v>32</v>
      </c>
      <c r="B11" s="24"/>
      <c r="C11" s="24"/>
      <c r="D11" s="24"/>
      <c r="E11" s="24"/>
      <c r="F11" s="24"/>
      <c r="G11" s="24"/>
      <c r="H11" s="24"/>
      <c r="I11" s="24"/>
    </row>
    <row r="12" spans="1:9" customFormat="1" ht="23.25" customHeight="1" x14ac:dyDescent="0.25">
      <c r="A12" s="24" t="s">
        <v>29</v>
      </c>
      <c r="B12" s="24"/>
      <c r="C12" s="24"/>
      <c r="D12" s="24"/>
      <c r="E12" s="24"/>
      <c r="F12" s="24"/>
      <c r="G12" s="24"/>
      <c r="H12" s="24"/>
      <c r="I12" s="24"/>
    </row>
    <row r="14" spans="1:9" x14ac:dyDescent="0.2">
      <c r="B14" s="17" t="s">
        <v>21</v>
      </c>
    </row>
    <row r="15" spans="1:9" x14ac:dyDescent="0.2">
      <c r="B15" s="17" t="s">
        <v>22</v>
      </c>
    </row>
    <row r="17" spans="2:2" x14ac:dyDescent="0.2">
      <c r="B17" s="17" t="s">
        <v>23</v>
      </c>
    </row>
    <row r="18" spans="2:2" x14ac:dyDescent="0.2">
      <c r="B18" s="17" t="s">
        <v>24</v>
      </c>
    </row>
  </sheetData>
  <mergeCells count="10">
    <mergeCell ref="A12:I12"/>
    <mergeCell ref="A7:I7"/>
    <mergeCell ref="A8:I8"/>
    <mergeCell ref="A11:I11"/>
    <mergeCell ref="A1:I1"/>
    <mergeCell ref="A2:I2"/>
    <mergeCell ref="A3:I3"/>
    <mergeCell ref="A4:I4"/>
    <mergeCell ref="A5:I5"/>
    <mergeCell ref="A9:I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Problém výnosu do doby splatnosti</oddHeader>
    <oddFooter>&amp;C&amp;9&amp;A&amp;R&amp;10©  Miloš Mařík, Pavla Maříková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workbookViewId="0">
      <selection sqref="A1:I1"/>
    </sheetView>
  </sheetViews>
  <sheetFormatPr defaultRowHeight="15.75" x14ac:dyDescent="0.25"/>
  <cols>
    <col min="1" max="1" width="14" customWidth="1"/>
    <col min="6" max="6" width="4" customWidth="1"/>
    <col min="7" max="7" width="14.125" customWidth="1"/>
  </cols>
  <sheetData>
    <row r="1" spans="1:11" ht="39" customHeight="1" x14ac:dyDescent="0.3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.75" x14ac:dyDescent="0.3">
      <c r="A2" s="3" t="s">
        <v>3</v>
      </c>
      <c r="B2" s="2"/>
      <c r="C2" s="2"/>
      <c r="D2" s="2"/>
      <c r="E2" s="2"/>
      <c r="F2" s="2"/>
      <c r="G2" s="3" t="s">
        <v>10</v>
      </c>
      <c r="H2" s="1"/>
      <c r="I2" s="1"/>
      <c r="J2" s="1"/>
      <c r="K2" s="1"/>
    </row>
    <row r="3" spans="1:11" ht="16.5" customHeight="1" x14ac:dyDescent="0.3">
      <c r="A3" s="3"/>
      <c r="B3" s="2"/>
      <c r="C3" s="2"/>
      <c r="D3" s="2"/>
      <c r="E3" s="2"/>
      <c r="F3" s="2"/>
      <c r="G3" s="9" t="s">
        <v>17</v>
      </c>
      <c r="I3" s="1"/>
      <c r="J3" s="1"/>
      <c r="K3" s="1"/>
    </row>
    <row r="4" spans="1:11" x14ac:dyDescent="0.25">
      <c r="A4" s="20" t="s">
        <v>0</v>
      </c>
      <c r="B4" s="20">
        <v>1</v>
      </c>
      <c r="C4" s="20">
        <v>2</v>
      </c>
      <c r="D4" s="20">
        <v>3</v>
      </c>
      <c r="E4" s="20">
        <v>4</v>
      </c>
      <c r="F4" s="1"/>
      <c r="G4" s="20" t="s">
        <v>0</v>
      </c>
      <c r="H4" s="20">
        <v>1</v>
      </c>
      <c r="I4" s="20">
        <v>2</v>
      </c>
      <c r="J4" s="20">
        <v>3</v>
      </c>
      <c r="K4" s="20">
        <v>4</v>
      </c>
    </row>
    <row r="5" spans="1:11" x14ac:dyDescent="0.25">
      <c r="A5" s="4" t="s">
        <v>1</v>
      </c>
      <c r="B5" s="22">
        <v>60</v>
      </c>
      <c r="C5" s="22">
        <v>60</v>
      </c>
      <c r="D5" s="22">
        <v>60</v>
      </c>
      <c r="E5" s="22">
        <v>1060</v>
      </c>
      <c r="F5" s="1"/>
      <c r="G5" s="4" t="s">
        <v>11</v>
      </c>
      <c r="H5" s="22">
        <v>200</v>
      </c>
      <c r="I5" s="22">
        <v>400</v>
      </c>
      <c r="J5" s="22">
        <v>450</v>
      </c>
      <c r="K5" s="22">
        <v>800</v>
      </c>
    </row>
    <row r="6" spans="1:11" x14ac:dyDescent="0.25">
      <c r="A6" s="4" t="s">
        <v>4</v>
      </c>
      <c r="B6" s="23">
        <v>6.5000000000000002E-2</v>
      </c>
      <c r="C6" s="23">
        <v>9.5000000000000001E-2</v>
      </c>
      <c r="D6" s="23">
        <v>0.12</v>
      </c>
      <c r="E6" s="23">
        <v>0.16</v>
      </c>
      <c r="F6" s="1"/>
      <c r="G6" s="4" t="s">
        <v>2</v>
      </c>
      <c r="H6" s="21">
        <f>$B$11</f>
        <v>0.15368447336386959</v>
      </c>
      <c r="I6" s="21">
        <f>$B$11</f>
        <v>0.15368447336386959</v>
      </c>
      <c r="J6" s="21">
        <f>$B$11</f>
        <v>0.15368447336386959</v>
      </c>
      <c r="K6" s="21">
        <f>$B$11</f>
        <v>0.15368447336386959</v>
      </c>
    </row>
    <row r="7" spans="1:11" x14ac:dyDescent="0.25">
      <c r="A7" s="4" t="s">
        <v>5</v>
      </c>
      <c r="B7" s="11">
        <f>B5/(1+B6)^B4</f>
        <v>56.338028169014088</v>
      </c>
      <c r="C7" s="11">
        <f>C5/(1+C6)^C4</f>
        <v>50.040658034653156</v>
      </c>
      <c r="D7" s="11">
        <f>D5/(1+D6)^D4</f>
        <v>42.706814868804649</v>
      </c>
      <c r="E7" s="11">
        <f>E5/(1+E6)^E4</f>
        <v>585.42856375330325</v>
      </c>
      <c r="F7" s="1"/>
      <c r="G7" s="4" t="s">
        <v>12</v>
      </c>
      <c r="H7" s="11">
        <f>H5/(1+H6)^H4</f>
        <v>173.35762473845864</v>
      </c>
      <c r="I7" s="11">
        <f>I5/(1+I6)^I4</f>
        <v>300.52866054960248</v>
      </c>
      <c r="J7" s="11">
        <f>J5/(1+J6)^J4</f>
        <v>293.05650801774158</v>
      </c>
      <c r="K7" s="11">
        <f>K5/(1+K6)^K4</f>
        <v>451.587379058691</v>
      </c>
    </row>
    <row r="8" spans="1:11" x14ac:dyDescent="0.25">
      <c r="A8" s="6" t="s">
        <v>6</v>
      </c>
      <c r="B8" s="12">
        <f>SUM(B7:E7)</f>
        <v>734.51406482577511</v>
      </c>
      <c r="C8" s="8"/>
      <c r="D8" s="8"/>
      <c r="E8" s="8"/>
      <c r="F8" s="1"/>
      <c r="G8" s="6" t="s">
        <v>6</v>
      </c>
      <c r="H8" s="12">
        <f>SUM(H7:K7)</f>
        <v>1218.5301723644939</v>
      </c>
      <c r="I8" s="8"/>
      <c r="J8" s="8"/>
      <c r="K8" s="8"/>
    </row>
    <row r="9" spans="1:11" ht="21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8.75" x14ac:dyDescent="0.3">
      <c r="A10" s="11">
        <f>-B8</f>
        <v>-734.51406482577511</v>
      </c>
      <c r="B10" s="4">
        <f>B5</f>
        <v>60</v>
      </c>
      <c r="C10" s="4">
        <f>C5</f>
        <v>60</v>
      </c>
      <c r="D10" s="4">
        <f>D5</f>
        <v>60</v>
      </c>
      <c r="E10" s="4">
        <f>E5</f>
        <v>1060</v>
      </c>
      <c r="F10" s="1"/>
      <c r="G10" s="3" t="s">
        <v>13</v>
      </c>
      <c r="H10" s="1"/>
      <c r="I10" s="1"/>
      <c r="J10" s="1"/>
      <c r="K10" s="1"/>
    </row>
    <row r="11" spans="1:11" x14ac:dyDescent="0.25">
      <c r="A11" s="5" t="s">
        <v>15</v>
      </c>
      <c r="B11" s="13">
        <f>IRR(A10:E10,0.1)</f>
        <v>0.15368447336386959</v>
      </c>
      <c r="C11" s="1"/>
      <c r="D11" s="1"/>
      <c r="E11" s="1"/>
      <c r="F11" s="1"/>
      <c r="G11" s="20" t="s">
        <v>0</v>
      </c>
      <c r="H11" s="20">
        <v>1</v>
      </c>
      <c r="I11" s="20">
        <v>2</v>
      </c>
      <c r="J11" s="20">
        <v>3</v>
      </c>
      <c r="K11" s="20">
        <v>4</v>
      </c>
    </row>
    <row r="12" spans="1:11" x14ac:dyDescent="0.25">
      <c r="A12" s="5" t="s">
        <v>8</v>
      </c>
      <c r="B12" s="14">
        <f>B10/(1+B11)+C10/(1+B11)^2+D10/(1+B11)^3+E10/(1+B11)^4</f>
        <v>734.51406482577568</v>
      </c>
      <c r="C12" s="10" t="s">
        <v>9</v>
      </c>
      <c r="D12" s="1"/>
      <c r="E12" s="1"/>
      <c r="F12" s="1"/>
      <c r="G12" s="4" t="s">
        <v>11</v>
      </c>
      <c r="H12" s="4">
        <f>H5</f>
        <v>200</v>
      </c>
      <c r="I12" s="4">
        <f>I5</f>
        <v>400</v>
      </c>
      <c r="J12" s="4">
        <f>J5</f>
        <v>450</v>
      </c>
      <c r="K12" s="4">
        <f>K5</f>
        <v>800</v>
      </c>
    </row>
    <row r="13" spans="1:11" x14ac:dyDescent="0.25">
      <c r="A13" s="1"/>
      <c r="B13" s="1"/>
      <c r="C13" s="1"/>
      <c r="D13" s="1"/>
      <c r="E13" s="1"/>
      <c r="F13" s="1"/>
      <c r="G13" s="4" t="s">
        <v>4</v>
      </c>
      <c r="H13" s="15">
        <f>B6</f>
        <v>6.5000000000000002E-2</v>
      </c>
      <c r="I13" s="15">
        <f>C6</f>
        <v>9.5000000000000001E-2</v>
      </c>
      <c r="J13" s="15">
        <f>D6</f>
        <v>0.12</v>
      </c>
      <c r="K13" s="15">
        <f>E6</f>
        <v>0.16</v>
      </c>
    </row>
    <row r="14" spans="1:11" x14ac:dyDescent="0.25">
      <c r="A14" s="1"/>
      <c r="B14" s="1"/>
      <c r="C14" s="1"/>
      <c r="D14" s="1"/>
      <c r="E14" s="1"/>
      <c r="F14" s="1"/>
      <c r="G14" s="4" t="s">
        <v>12</v>
      </c>
      <c r="H14" s="11">
        <f>H12/(1+H13)^H11</f>
        <v>187.79342723004694</v>
      </c>
      <c r="I14" s="11">
        <f>I12/(1+I13)^I11</f>
        <v>333.60438689768768</v>
      </c>
      <c r="J14" s="11">
        <f>J12/(1+J13)^J11</f>
        <v>320.30111151603489</v>
      </c>
      <c r="K14" s="11">
        <f>K12/(1+K13)^K11</f>
        <v>441.83287830437979</v>
      </c>
    </row>
    <row r="15" spans="1:11" x14ac:dyDescent="0.25">
      <c r="F15" s="2"/>
      <c r="G15" s="6" t="s">
        <v>6</v>
      </c>
      <c r="H15" s="12">
        <f>SUM(H14:K14)</f>
        <v>1283.5318039481492</v>
      </c>
      <c r="I15" s="8"/>
      <c r="J15" s="8"/>
      <c r="K15" s="8"/>
    </row>
    <row r="16" spans="1:11" ht="21" customHeight="1" x14ac:dyDescent="0.25">
      <c r="F16" s="1"/>
      <c r="G16" s="1" t="s">
        <v>14</v>
      </c>
      <c r="H16" s="1"/>
      <c r="I16" s="1"/>
      <c r="J16" s="1"/>
      <c r="K16" s="1"/>
    </row>
    <row r="17" spans="6:11" x14ac:dyDescent="0.25">
      <c r="F17" s="1"/>
      <c r="G17" s="11">
        <f>-H15</f>
        <v>-1283.5318039481492</v>
      </c>
      <c r="H17" s="4">
        <f>H12</f>
        <v>200</v>
      </c>
      <c r="I17" s="4">
        <f>I12</f>
        <v>400</v>
      </c>
      <c r="J17" s="4">
        <f>J12</f>
        <v>450</v>
      </c>
      <c r="K17" s="4">
        <f>K12</f>
        <v>800</v>
      </c>
    </row>
    <row r="18" spans="6:11" x14ac:dyDescent="0.25">
      <c r="F18" s="1"/>
      <c r="G18" s="7" t="s">
        <v>16</v>
      </c>
      <c r="H18" s="16">
        <f>IRR(G17:K17,0.1)</f>
        <v>0.13283744237277539</v>
      </c>
      <c r="I18" s="1"/>
      <c r="J18" s="1"/>
      <c r="K18" s="1"/>
    </row>
    <row r="19" spans="6:11" x14ac:dyDescent="0.25">
      <c r="F19" s="1"/>
      <c r="G19" s="4" t="s">
        <v>12</v>
      </c>
      <c r="H19" s="11">
        <f>H12/(1+$B$11)^H11</f>
        <v>173.35762473845864</v>
      </c>
      <c r="I19" s="11">
        <f>I12/(1+$B$11)^I11</f>
        <v>300.52866054960248</v>
      </c>
      <c r="J19" s="11">
        <f>J12/(1+$B$11)^J11</f>
        <v>293.05650801774158</v>
      </c>
      <c r="K19" s="11">
        <f>K12/(1+$B$11)^K11</f>
        <v>451.587379058691</v>
      </c>
    </row>
    <row r="20" spans="6:11" x14ac:dyDescent="0.25">
      <c r="F20" s="1"/>
      <c r="G20" s="5" t="s">
        <v>8</v>
      </c>
      <c r="H20" s="14">
        <f>SUM(H19:K19)</f>
        <v>1218.5301723644939</v>
      </c>
      <c r="I20" s="10" t="s">
        <v>9</v>
      </c>
      <c r="J20" s="1"/>
      <c r="K20" s="1"/>
    </row>
    <row r="21" spans="6:11" x14ac:dyDescent="0.25">
      <c r="F21" s="1"/>
      <c r="G21" s="1"/>
      <c r="H21" s="1"/>
      <c r="I21" s="1"/>
      <c r="J21" s="1"/>
      <c r="K21" s="1"/>
    </row>
  </sheetData>
  <mergeCells count="1">
    <mergeCell ref="A1:K1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&amp;L&amp;10Mařík, M. a kol.: Metody oceňování podniku pro pokročilé
Ekopress 2023&amp;R&amp;10Příklad:  Problém výnosu do doby splatnosti</oddHeader>
    <oddFooter>&amp;C&amp;9&amp;A&amp;R&amp;10©  Miloš Mařík, Pavla Maříková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showGridLines="0" workbookViewId="0">
      <selection sqref="A1:I1"/>
    </sheetView>
  </sheetViews>
  <sheetFormatPr defaultRowHeight="15.75" x14ac:dyDescent="0.25"/>
  <cols>
    <col min="1" max="1" width="14" customWidth="1"/>
    <col min="6" max="6" width="4" customWidth="1"/>
    <col min="7" max="7" width="14.125" customWidth="1"/>
  </cols>
  <sheetData>
    <row r="1" spans="1:11" ht="39" customHeight="1" x14ac:dyDescent="0.3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.75" x14ac:dyDescent="0.3">
      <c r="A2" s="3" t="s">
        <v>3</v>
      </c>
      <c r="B2" s="2"/>
      <c r="C2" s="2"/>
      <c r="D2" s="2"/>
      <c r="E2" s="2"/>
      <c r="F2" s="2"/>
      <c r="G2" s="3" t="s">
        <v>10</v>
      </c>
      <c r="H2" s="1"/>
      <c r="I2" s="1"/>
      <c r="J2" s="1"/>
      <c r="K2" s="1"/>
    </row>
    <row r="3" spans="1:11" ht="16.5" customHeight="1" x14ac:dyDescent="0.3">
      <c r="A3" s="3"/>
      <c r="B3" s="2"/>
      <c r="C3" s="2"/>
      <c r="D3" s="2"/>
      <c r="E3" s="2"/>
      <c r="F3" s="2"/>
      <c r="G3" s="9" t="s">
        <v>17</v>
      </c>
      <c r="H3" s="9"/>
      <c r="I3" s="1"/>
      <c r="J3" s="1"/>
      <c r="K3" s="1"/>
    </row>
    <row r="4" spans="1:11" x14ac:dyDescent="0.25">
      <c r="A4" s="20" t="s">
        <v>0</v>
      </c>
      <c r="B4" s="20">
        <v>1</v>
      </c>
      <c r="C4" s="20">
        <v>2</v>
      </c>
      <c r="D4" s="20">
        <v>3</v>
      </c>
      <c r="E4" s="20">
        <v>4</v>
      </c>
      <c r="F4" s="1"/>
      <c r="G4" s="20" t="s">
        <v>0</v>
      </c>
      <c r="H4" s="20">
        <v>1</v>
      </c>
      <c r="I4" s="20">
        <v>2</v>
      </c>
      <c r="J4" s="20">
        <v>3</v>
      </c>
      <c r="K4" s="20">
        <v>4</v>
      </c>
    </row>
    <row r="5" spans="1:11" x14ac:dyDescent="0.25">
      <c r="A5" s="4" t="s">
        <v>1</v>
      </c>
      <c r="B5" s="4">
        <f>' Rostoucí výnosová křivka'!B5</f>
        <v>60</v>
      </c>
      <c r="C5" s="4">
        <f>' Rostoucí výnosová křivka'!C5</f>
        <v>60</v>
      </c>
      <c r="D5" s="4">
        <f>' Rostoucí výnosová křivka'!D5</f>
        <v>60</v>
      </c>
      <c r="E5" s="4">
        <f>' Rostoucí výnosová křivka'!E5</f>
        <v>1060</v>
      </c>
      <c r="F5" s="1"/>
      <c r="G5" s="4" t="s">
        <v>11</v>
      </c>
      <c r="H5" s="4">
        <f>' Rostoucí výnosová křivka'!H5</f>
        <v>200</v>
      </c>
      <c r="I5" s="4">
        <f>' Rostoucí výnosová křivka'!I5</f>
        <v>400</v>
      </c>
      <c r="J5" s="4">
        <f>' Rostoucí výnosová křivka'!J5</f>
        <v>450</v>
      </c>
      <c r="K5" s="4">
        <f>' Rostoucí výnosová křivka'!K5</f>
        <v>800</v>
      </c>
    </row>
    <row r="6" spans="1:11" x14ac:dyDescent="0.25">
      <c r="A6" s="4" t="s">
        <v>4</v>
      </c>
      <c r="B6" s="23">
        <v>0.1</v>
      </c>
      <c r="C6" s="15">
        <f>B6</f>
        <v>0.1</v>
      </c>
      <c r="D6" s="15">
        <f>C6</f>
        <v>0.1</v>
      </c>
      <c r="E6" s="15">
        <f>D6</f>
        <v>0.1</v>
      </c>
      <c r="F6" s="1"/>
      <c r="G6" s="4" t="s">
        <v>2</v>
      </c>
      <c r="H6" s="15">
        <f>$B$11</f>
        <v>0.10000000000000009</v>
      </c>
      <c r="I6" s="15">
        <f>$B$11</f>
        <v>0.10000000000000009</v>
      </c>
      <c r="J6" s="15">
        <f>$B$11</f>
        <v>0.10000000000000009</v>
      </c>
      <c r="K6" s="15">
        <f>$B$11</f>
        <v>0.10000000000000009</v>
      </c>
    </row>
    <row r="7" spans="1:11" x14ac:dyDescent="0.25">
      <c r="A7" s="4" t="s">
        <v>5</v>
      </c>
      <c r="B7" s="11">
        <f>B5/(1+B6)^B4</f>
        <v>54.54545454545454</v>
      </c>
      <c r="C7" s="11">
        <f>C5/(1+C6)^C4</f>
        <v>49.586776859504127</v>
      </c>
      <c r="D7" s="11">
        <f>D5/(1+D6)^D4</f>
        <v>45.078888054094655</v>
      </c>
      <c r="E7" s="11">
        <f>E5/(1+E6)^E4</f>
        <v>723.99426268697471</v>
      </c>
      <c r="F7" s="1"/>
      <c r="G7" s="4" t="s">
        <v>12</v>
      </c>
      <c r="H7" s="11">
        <f>H5/(1+H6)^H4</f>
        <v>181.81818181818181</v>
      </c>
      <c r="I7" s="11">
        <f>I5/(1+I6)^I4</f>
        <v>330.57851239669418</v>
      </c>
      <c r="J7" s="11">
        <f>J5/(1+J6)^J4</f>
        <v>338.09166040570989</v>
      </c>
      <c r="K7" s="11">
        <f>K5/(1+K6)^K4</f>
        <v>546.41076429205646</v>
      </c>
    </row>
    <row r="8" spans="1:11" x14ac:dyDescent="0.25">
      <c r="A8" s="6" t="s">
        <v>6</v>
      </c>
      <c r="B8" s="12">
        <f>SUM(B7:E7)</f>
        <v>873.205382146028</v>
      </c>
      <c r="C8" s="8"/>
      <c r="D8" s="8"/>
      <c r="E8" s="8"/>
      <c r="F8" s="1"/>
      <c r="G8" s="6" t="s">
        <v>6</v>
      </c>
      <c r="H8" s="12">
        <f>SUM(H7:K7)</f>
        <v>1396.8991189126423</v>
      </c>
      <c r="I8" s="8"/>
      <c r="J8" s="8"/>
      <c r="K8" s="8"/>
    </row>
    <row r="9" spans="1:11" ht="21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8.75" x14ac:dyDescent="0.3">
      <c r="A10" s="11">
        <f>-B8</f>
        <v>-873.205382146028</v>
      </c>
      <c r="B10" s="4">
        <f>B5</f>
        <v>60</v>
      </c>
      <c r="C10" s="4">
        <f>C5</f>
        <v>60</v>
      </c>
      <c r="D10" s="4">
        <f>D5</f>
        <v>60</v>
      </c>
      <c r="E10" s="4">
        <f>E5</f>
        <v>1060</v>
      </c>
      <c r="F10" s="1"/>
      <c r="G10" s="3" t="s">
        <v>13</v>
      </c>
      <c r="H10" s="1"/>
      <c r="I10" s="1"/>
      <c r="J10" s="1"/>
      <c r="K10" s="1"/>
    </row>
    <row r="11" spans="1:11" x14ac:dyDescent="0.25">
      <c r="A11" s="5" t="s">
        <v>15</v>
      </c>
      <c r="B11" s="13">
        <f>IRR(A10:E10,0.1)</f>
        <v>0.10000000000000009</v>
      </c>
      <c r="C11" s="1"/>
      <c r="D11" s="1"/>
      <c r="E11" s="1"/>
      <c r="F11" s="1"/>
      <c r="G11" s="20" t="s">
        <v>0</v>
      </c>
      <c r="H11" s="20">
        <v>1</v>
      </c>
      <c r="I11" s="20">
        <v>2</v>
      </c>
      <c r="J11" s="20">
        <v>3</v>
      </c>
      <c r="K11" s="20">
        <v>4</v>
      </c>
    </row>
    <row r="12" spans="1:11" x14ac:dyDescent="0.25">
      <c r="A12" s="5" t="s">
        <v>8</v>
      </c>
      <c r="B12" s="14">
        <f>B10/(1+B11)+C10/(1+B11)^2+D10/(1+B11)^3+E10/(1+B11)^4</f>
        <v>873.205382146028</v>
      </c>
      <c r="C12" s="10" t="s">
        <v>9</v>
      </c>
      <c r="D12" s="1"/>
      <c r="E12" s="1"/>
      <c r="F12" s="1"/>
      <c r="G12" s="4" t="s">
        <v>11</v>
      </c>
      <c r="H12" s="4">
        <f>H5</f>
        <v>200</v>
      </c>
      <c r="I12" s="4">
        <f>I5</f>
        <v>400</v>
      </c>
      <c r="J12" s="4">
        <f>J5</f>
        <v>450</v>
      </c>
      <c r="K12" s="4">
        <f>K5</f>
        <v>800</v>
      </c>
    </row>
    <row r="13" spans="1:11" x14ac:dyDescent="0.25">
      <c r="A13" s="1"/>
      <c r="B13" s="1"/>
      <c r="C13" s="1"/>
      <c r="D13" s="1"/>
      <c r="E13" s="1"/>
      <c r="F13" s="1"/>
      <c r="G13" s="4" t="s">
        <v>4</v>
      </c>
      <c r="H13" s="15">
        <f>B6</f>
        <v>0.1</v>
      </c>
      <c r="I13" s="15">
        <f>C6</f>
        <v>0.1</v>
      </c>
      <c r="J13" s="15">
        <f>D6</f>
        <v>0.1</v>
      </c>
      <c r="K13" s="15">
        <f>E6</f>
        <v>0.1</v>
      </c>
    </row>
    <row r="14" spans="1:11" x14ac:dyDescent="0.25">
      <c r="A14" s="1"/>
      <c r="B14" s="1"/>
      <c r="C14" s="1"/>
      <c r="D14" s="1"/>
      <c r="E14" s="1"/>
      <c r="F14" s="1"/>
      <c r="G14" s="4" t="s">
        <v>12</v>
      </c>
      <c r="H14" s="11">
        <f>H12/(1+H13)^H11</f>
        <v>181.81818181818181</v>
      </c>
      <c r="I14" s="11">
        <f>I12/(1+I13)^I11</f>
        <v>330.57851239669418</v>
      </c>
      <c r="J14" s="11">
        <f>J12/(1+J13)^J11</f>
        <v>338.09166040570989</v>
      </c>
      <c r="K14" s="11">
        <f>K12/(1+K13)^K11</f>
        <v>546.41076429205646</v>
      </c>
    </row>
    <row r="15" spans="1:11" x14ac:dyDescent="0.25">
      <c r="F15" s="2"/>
      <c r="G15" s="6" t="s">
        <v>6</v>
      </c>
      <c r="H15" s="12">
        <f>SUM(H14:K14)</f>
        <v>1396.8991189126423</v>
      </c>
      <c r="I15" s="8"/>
      <c r="J15" s="8"/>
      <c r="K15" s="8"/>
    </row>
    <row r="16" spans="1:11" ht="21" customHeight="1" x14ac:dyDescent="0.25">
      <c r="F16" s="1"/>
      <c r="G16" s="1" t="s">
        <v>14</v>
      </c>
      <c r="H16" s="1"/>
      <c r="I16" s="1"/>
      <c r="J16" s="1"/>
      <c r="K16" s="1"/>
    </row>
    <row r="17" spans="6:11" x14ac:dyDescent="0.25">
      <c r="F17" s="1"/>
      <c r="G17" s="11">
        <f>-H15</f>
        <v>-1396.8991189126423</v>
      </c>
      <c r="H17" s="4">
        <f>H12</f>
        <v>200</v>
      </c>
      <c r="I17" s="4">
        <f>I12</f>
        <v>400</v>
      </c>
      <c r="J17" s="4">
        <f>J12</f>
        <v>450</v>
      </c>
      <c r="K17" s="4">
        <f>K12</f>
        <v>800</v>
      </c>
    </row>
    <row r="18" spans="6:11" x14ac:dyDescent="0.25">
      <c r="F18" s="1"/>
      <c r="G18" s="5" t="s">
        <v>16</v>
      </c>
      <c r="H18" s="13">
        <f>IRR(G17:K17,0.1)</f>
        <v>0.10000000000000009</v>
      </c>
      <c r="I18" s="1"/>
      <c r="J18" s="1"/>
      <c r="K18" s="1"/>
    </row>
    <row r="19" spans="6:11" x14ac:dyDescent="0.25">
      <c r="F19" s="1"/>
      <c r="G19" s="4" t="s">
        <v>12</v>
      </c>
      <c r="H19" s="11">
        <f>H12/(1+$B$11)^H11</f>
        <v>181.81818181818181</v>
      </c>
      <c r="I19" s="11">
        <f>I12/(1+$B$11)^I11</f>
        <v>330.57851239669418</v>
      </c>
      <c r="J19" s="11">
        <f>J12/(1+$B$11)^J11</f>
        <v>338.09166040570989</v>
      </c>
      <c r="K19" s="11">
        <f>K12/(1+$B$11)^K11</f>
        <v>546.41076429205646</v>
      </c>
    </row>
    <row r="20" spans="6:11" x14ac:dyDescent="0.25">
      <c r="F20" s="1"/>
      <c r="G20" s="5" t="s">
        <v>8</v>
      </c>
      <c r="H20" s="14">
        <f>SUM(H19:K19)</f>
        <v>1396.8991189126423</v>
      </c>
      <c r="I20" s="10" t="s">
        <v>9</v>
      </c>
      <c r="J20" s="1"/>
      <c r="K20" s="1"/>
    </row>
    <row r="21" spans="6:11" x14ac:dyDescent="0.25">
      <c r="F21" s="1"/>
      <c r="G21" s="1"/>
      <c r="H21" s="1"/>
      <c r="I21" s="1"/>
      <c r="J21" s="1"/>
      <c r="K21" s="1"/>
    </row>
  </sheetData>
  <mergeCells count="1">
    <mergeCell ref="A1:K1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&amp;L&amp;10Mařík, M. a kol.: Metody oceňování podniku pro pokročilé
Ekopress 2023&amp;R&amp;10Příklad:  Problém výnosu do doby splatnosti</oddHeader>
    <oddFooter>&amp;C&amp;9&amp;A&amp;R&amp;10©  Miloš Mařík, Pavla Maříková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 Rostoucí výnosová křivka</vt:lpstr>
      <vt:lpstr>Plochá výnosová křivka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Problém výnosu do doby splatnosti</dc:title>
  <dc:subject>Metody oceňování podniku pro pokročilé</dc:subject>
  <dc:creator>Mařík Miloš, Maříková Pavla</dc:creator>
  <cp:lastModifiedBy>Pavla Maříková</cp:lastModifiedBy>
  <cp:lastPrinted>2023-08-09T15:59:00Z</cp:lastPrinted>
  <dcterms:created xsi:type="dcterms:W3CDTF">2007-09-15T09:37:29Z</dcterms:created>
  <dcterms:modified xsi:type="dcterms:W3CDTF">2023-08-09T15:59:07Z</dcterms:modified>
</cp:coreProperties>
</file>