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y\Publikace\Knihy\Metody oceň - 2. díl 2023\Internet\"/>
    </mc:Choice>
  </mc:AlternateContent>
  <xr:revisionPtr revIDLastSave="0" documentId="13_ncr:1_{27678046-5B76-4AF5-A978-53720E3950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Úvod" sheetId="5" r:id="rId1"/>
    <sheet name="Iterace - před vyladěním" sheetId="4" r:id="rId2"/>
    <sheet name="Iterace - po vyladění" sheetId="7" r:id="rId3"/>
  </sheets>
  <externalReferences>
    <externalReference r:id="rId4"/>
  </externalReferences>
  <definedNames>
    <definedName name="rok">[1]Úvod!$B$42</definedName>
  </definedNames>
  <calcPr calcId="191029" iterate="1"/>
</workbook>
</file>

<file path=xl/calcChain.xml><?xml version="1.0" encoding="utf-8"?>
<calcChain xmlns="http://schemas.openxmlformats.org/spreadsheetml/2006/main">
  <c r="B2" i="7" l="1"/>
  <c r="B23" i="7" s="1"/>
  <c r="C23" i="7" s="1"/>
  <c r="D23" i="7" s="1"/>
  <c r="B10" i="7"/>
  <c r="B21" i="7" s="1"/>
  <c r="B7" i="7"/>
  <c r="B8" i="7"/>
  <c r="B17" i="7" s="1"/>
  <c r="B6" i="7"/>
  <c r="B4" i="7"/>
  <c r="B24" i="7" s="1"/>
  <c r="C4" i="7"/>
  <c r="D4" i="7"/>
  <c r="D45" i="7" s="1"/>
  <c r="E4" i="7"/>
  <c r="C3" i="7"/>
  <c r="C47" i="7" s="1"/>
  <c r="D3" i="7"/>
  <c r="D47" i="7" s="1"/>
  <c r="B3" i="7"/>
  <c r="B47" i="7" s="1"/>
  <c r="C2" i="7"/>
  <c r="D2" i="7" s="1"/>
  <c r="B14" i="7"/>
  <c r="B15" i="7" s="1"/>
  <c r="B16" i="7" s="1"/>
  <c r="C24" i="7"/>
  <c r="B45" i="7"/>
  <c r="C45" i="7"/>
  <c r="E45" i="7"/>
  <c r="C45" i="4"/>
  <c r="D45" i="4"/>
  <c r="E45" i="4"/>
  <c r="B45" i="4"/>
  <c r="C37" i="4"/>
  <c r="D37" i="4"/>
  <c r="E37" i="4"/>
  <c r="B37" i="4"/>
  <c r="C2" i="4"/>
  <c r="C36" i="4" s="1"/>
  <c r="B36" i="4"/>
  <c r="B44" i="4" s="1"/>
  <c r="C44" i="4" s="1"/>
  <c r="D44" i="4" s="1"/>
  <c r="E44" i="4" s="1"/>
  <c r="B24" i="4"/>
  <c r="B14" i="4"/>
  <c r="B15" i="4" s="1"/>
  <c r="B17" i="4"/>
  <c r="C24" i="4"/>
  <c r="D24" i="4"/>
  <c r="B30" i="4"/>
  <c r="E3" i="7"/>
  <c r="E47" i="7" s="1"/>
  <c r="B21" i="4"/>
  <c r="B23" i="4"/>
  <c r="C23" i="4" s="1"/>
  <c r="D23" i="4" s="1"/>
  <c r="B40" i="4"/>
  <c r="C40" i="4"/>
  <c r="D40" i="4"/>
  <c r="E40" i="4"/>
  <c r="B47" i="4"/>
  <c r="C47" i="4"/>
  <c r="D47" i="4"/>
  <c r="E47" i="4"/>
  <c r="B38" i="4"/>
  <c r="B39" i="4" s="1"/>
  <c r="B41" i="4" s="1"/>
  <c r="D39" i="4" l="1"/>
  <c r="D41" i="4" s="1"/>
  <c r="D42" i="4" s="1"/>
  <c r="E39" i="4"/>
  <c r="E41" i="4" s="1"/>
  <c r="E42" i="4" s="1"/>
  <c r="E46" i="4" s="1"/>
  <c r="B18" i="7"/>
  <c r="B19" i="7" s="1"/>
  <c r="C40" i="7"/>
  <c r="C36" i="7"/>
  <c r="D38" i="4"/>
  <c r="B40" i="7"/>
  <c r="D40" i="7"/>
  <c r="E38" i="4"/>
  <c r="E40" i="7"/>
  <c r="C38" i="4"/>
  <c r="C39" i="4" s="1"/>
  <c r="C41" i="4" s="1"/>
  <c r="B36" i="7"/>
  <c r="B44" i="7" s="1"/>
  <c r="C44" i="7" s="1"/>
  <c r="D44" i="7" s="1"/>
  <c r="E44" i="7" s="1"/>
  <c r="B42" i="4"/>
  <c r="B30" i="7"/>
  <c r="B19" i="4"/>
  <c r="D2" i="4"/>
  <c r="D24" i="7"/>
  <c r="B16" i="4"/>
  <c r="B18" i="4" s="1"/>
  <c r="E2" i="7"/>
  <c r="E36" i="7" s="1"/>
  <c r="D36" i="7"/>
  <c r="D46" i="4" l="1"/>
  <c r="E48" i="4"/>
  <c r="E49" i="4"/>
  <c r="B26" i="4"/>
  <c r="B28" i="4" s="1"/>
  <c r="C25" i="4"/>
  <c r="B25" i="4"/>
  <c r="D36" i="4"/>
  <c r="E2" i="4"/>
  <c r="E36" i="4" s="1"/>
  <c r="C42" i="4"/>
  <c r="B26" i="7"/>
  <c r="B28" i="7" s="1"/>
  <c r="D25" i="7"/>
  <c r="C25" i="7"/>
  <c r="B25" i="7"/>
  <c r="B27" i="7" s="1"/>
  <c r="B29" i="7" s="1"/>
  <c r="D25" i="4" l="1"/>
  <c r="B27" i="4" s="1"/>
  <c r="B29" i="4" s="1"/>
  <c r="D48" i="4"/>
  <c r="C46" i="4"/>
  <c r="D49" i="4"/>
  <c r="B31" i="7"/>
  <c r="B32" i="7"/>
  <c r="B31" i="4" l="1"/>
  <c r="B32" i="4"/>
  <c r="C48" i="4"/>
  <c r="B46" i="4"/>
  <c r="C49" i="4"/>
  <c r="B48" i="4" l="1"/>
  <c r="B49" i="4"/>
  <c r="B37" i="7" l="1"/>
  <c r="C37" i="7"/>
  <c r="D37" i="7"/>
  <c r="E37" i="7"/>
  <c r="B38" i="7"/>
  <c r="C38" i="7"/>
  <c r="D38" i="7"/>
  <c r="E38" i="7"/>
  <c r="B39" i="7"/>
  <c r="C39" i="7"/>
  <c r="D39" i="7"/>
  <c r="E39" i="7"/>
  <c r="B41" i="7"/>
  <c r="C41" i="7"/>
  <c r="D41" i="7"/>
  <c r="E41" i="7"/>
  <c r="B42" i="7"/>
  <c r="C42" i="7"/>
  <c r="D42" i="7"/>
  <c r="E42" i="7"/>
  <c r="B46" i="7"/>
  <c r="C46" i="7"/>
  <c r="D46" i="7"/>
  <c r="E46" i="7"/>
  <c r="B48" i="7"/>
  <c r="C48" i="7"/>
  <c r="D48" i="7"/>
  <c r="E48" i="7"/>
  <c r="B49" i="7"/>
  <c r="C49" i="7"/>
  <c r="D49" i="7"/>
  <c r="E49" i="7"/>
</calcChain>
</file>

<file path=xl/sharedStrings.xml><?xml version="1.0" encoding="utf-8"?>
<sst xmlns="http://schemas.openxmlformats.org/spreadsheetml/2006/main" count="93" uniqueCount="53">
  <si>
    <t>Zadání:</t>
  </si>
  <si>
    <t>CK k začátku roku</t>
  </si>
  <si>
    <t>FCFF</t>
  </si>
  <si>
    <t>daň</t>
  </si>
  <si>
    <t>CK</t>
  </si>
  <si>
    <t>CK/K</t>
  </si>
  <si>
    <t>Podíl VK</t>
  </si>
  <si>
    <t>Podíl CK/VK</t>
  </si>
  <si>
    <t>Náklady CK po dani</t>
  </si>
  <si>
    <t>Náklady VK (zadluž.)</t>
  </si>
  <si>
    <t>Zjednodušený WACC</t>
  </si>
  <si>
    <t xml:space="preserve">Diskontované FCFF </t>
  </si>
  <si>
    <t>Pokračující hodnota</t>
  </si>
  <si>
    <t>Hodnota 1. fáze</t>
  </si>
  <si>
    <t>Hodnota 2. fáze</t>
  </si>
  <si>
    <t>Hodnota brutto</t>
  </si>
  <si>
    <t>Úročený cizí kapitál</t>
  </si>
  <si>
    <t>Hodnota netto</t>
  </si>
  <si>
    <t>Hodnota brutto k 1.1.</t>
  </si>
  <si>
    <t>Nástroje - Možnosti - karta Výpočty - zatrhnout políčko Iterace</t>
  </si>
  <si>
    <t>Hodnota netto k 1.1.</t>
  </si>
  <si>
    <t>Výsledný podíl CK/K</t>
  </si>
  <si>
    <r>
      <t>i</t>
    </r>
    <r>
      <rPr>
        <b/>
        <vertAlign val="subscript"/>
        <sz val="12"/>
        <rFont val="Times New Roman"/>
        <family val="1"/>
        <charset val="238"/>
      </rPr>
      <t>K</t>
    </r>
    <r>
      <rPr>
        <b/>
        <sz val="12"/>
        <rFont val="Times New Roman"/>
        <family val="1"/>
        <charset val="238"/>
      </rPr>
      <t xml:space="preserve"> (WACC)</t>
    </r>
  </si>
  <si>
    <t>Cílová struktura CK/K</t>
  </si>
  <si>
    <r>
      <t>n</t>
    </r>
    <r>
      <rPr>
        <vertAlign val="subscript"/>
        <sz val="12"/>
        <rFont val="Times New Roman"/>
        <family val="1"/>
        <charset val="238"/>
      </rPr>
      <t>VKnezadlužené</t>
    </r>
  </si>
  <si>
    <r>
      <t>n</t>
    </r>
    <r>
      <rPr>
        <vertAlign val="subscript"/>
        <sz val="12"/>
        <rFont val="Times New Roman"/>
        <family val="1"/>
        <charset val="238"/>
      </rPr>
      <t>CK</t>
    </r>
  </si>
  <si>
    <t>Náklady VK zadlužené</t>
  </si>
  <si>
    <t>Kontrolní podíl CK/Hb</t>
  </si>
  <si>
    <t>2. Iterace - příprava tabulky, zatím s použitím cílové struktury:</t>
  </si>
  <si>
    <t>1. Ocenění podle cílové struktury</t>
  </si>
  <si>
    <r>
      <t xml:space="preserve">Zadání </t>
    </r>
    <r>
      <rPr>
        <b/>
        <sz val="12"/>
        <color indexed="12"/>
        <rFont val="Times New Roman"/>
        <family val="1"/>
        <charset val="238"/>
      </rPr>
      <t>(stejné jako na předchozím listu):</t>
    </r>
  </si>
  <si>
    <r>
      <t xml:space="preserve">1. Ocenění podle cílové struktury </t>
    </r>
    <r>
      <rPr>
        <b/>
        <sz val="12"/>
        <color indexed="12"/>
        <rFont val="Times New Roman"/>
        <family val="1"/>
        <charset val="238"/>
      </rPr>
      <t>(stejné jako na předchozím listu):</t>
    </r>
  </si>
  <si>
    <t>3. Iterace - sladěná vstupní a výstupní struktura:</t>
  </si>
  <si>
    <t>Příklad</t>
  </si>
  <si>
    <t>prohlédnout si v řádku vzorců způsob výpočtu dané hodnoty.</t>
  </si>
  <si>
    <t xml:space="preserve">Po klepnutí na buňky s vypočítanou hodnotou v jednotlivých tabulkách je možné </t>
  </si>
  <si>
    <t>Ve žlutě vyznačených buňkách se nacházejí vstupní data, která je možno měnit.</t>
  </si>
  <si>
    <t>Ostatní buňky již obsahují výpočtové vzorce, které na tyto vstupy navazují.</t>
  </si>
  <si>
    <t>KAPITÁLOVÁ STRUKTURA A ITERACE</t>
  </si>
  <si>
    <t>Mařík Miloš a kol.:</t>
  </si>
  <si>
    <t>METODY OCEŇOVÁNÍ PODNIKU PRO POKROČILÉ</t>
  </si>
  <si>
    <t>© Miloš Mařík, Pavla Maříková</t>
  </si>
  <si>
    <t>Pro správné fungování automatických iterací je nutné v Excelu</t>
  </si>
  <si>
    <t>povolit iterace:</t>
  </si>
  <si>
    <t>Excel verze 2003:</t>
  </si>
  <si>
    <t>Excel verze 2007 a vyšší:</t>
  </si>
  <si>
    <t xml:space="preserve">Kulaté tlačítko Office v levém horním rohu (nebo první záložka Soubor </t>
  </si>
  <si>
    <t>u novějších verzí) - Možnosti aplikace Excel - Vzorce - zatrhnout políčko</t>
  </si>
  <si>
    <t>Povolit iterativní přepočet</t>
  </si>
  <si>
    <t>Když nejsou iterace povoleny, objeví se chybová hláška "kruhový odkaz".</t>
  </si>
  <si>
    <t>ISBN 978-80-87865-89-7</t>
  </si>
  <si>
    <t>Ekopress 2023, Praha, třetí vydání</t>
  </si>
  <si>
    <t>Strana publikace: 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</si>
</sst>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%_0"/>
    <numFmt numFmtId="165" formatCode="#,##0.00_0_0"/>
    <numFmt numFmtId="166" formatCode="0_);\-0_)"/>
    <numFmt numFmtId="167" formatCode="0_)"/>
    <numFmt numFmtId="168" formatCode="0_);\-0_);"/>
    <numFmt numFmtId="169" formatCode="#,##0_);[Red]\-#,##0_)"/>
    <numFmt numFmtId="170" formatCode="#,##0_0_0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color indexed="8"/>
      <name val="Arial CE"/>
      <family val="2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6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vertAlign val="subscript"/>
      <sz val="12"/>
      <name val="Times New Roman"/>
      <family val="1"/>
      <charset val="238"/>
    </font>
    <font>
      <i/>
      <sz val="12"/>
      <color indexed="2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16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1"/>
      <color indexed="10"/>
      <name val="Arial CE"/>
      <family val="2"/>
      <charset val="238"/>
    </font>
    <font>
      <sz val="12"/>
      <color indexed="58"/>
      <name val="Times New Roman"/>
      <family val="1"/>
      <charset val="238"/>
    </font>
    <font>
      <b/>
      <sz val="12"/>
      <color indexed="5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6"/>
        <bgColor indexed="13"/>
      </patternFill>
    </fill>
    <fill>
      <patternFill patternType="solid">
        <fgColor indexed="49"/>
        <bgColor indexed="11"/>
      </patternFill>
    </fill>
    <fill>
      <patternFill patternType="solid">
        <fgColor indexed="9"/>
        <bgColor indexed="1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7" fontId="4" fillId="2" borderId="0" applyBorder="0"/>
    <xf numFmtId="167" fontId="5" fillId="2" borderId="0" applyBorder="0"/>
    <xf numFmtId="166" fontId="4" fillId="2" borderId="0" applyBorder="0">
      <alignment horizontal="left"/>
    </xf>
    <xf numFmtId="166" fontId="5" fillId="2" borderId="0" applyBorder="0">
      <alignment horizontal="left"/>
    </xf>
    <xf numFmtId="169" fontId="6" fillId="3" borderId="1">
      <protection locked="0"/>
    </xf>
    <xf numFmtId="168" fontId="4" fillId="4" borderId="0" applyBorder="0">
      <alignment horizontal="left"/>
    </xf>
    <xf numFmtId="168" fontId="5" fillId="4" borderId="0" applyBorder="0">
      <alignment horizontal="left"/>
    </xf>
    <xf numFmtId="169" fontId="5" fillId="5" borderId="1"/>
    <xf numFmtId="169" fontId="5" fillId="6" borderId="1"/>
    <xf numFmtId="0" fontId="3" fillId="7" borderId="2" applyBorder="0"/>
    <xf numFmtId="1" fontId="4" fillId="7" borderId="0" applyBorder="0">
      <alignment horizontal="left"/>
    </xf>
    <xf numFmtId="166" fontId="4" fillId="8" borderId="3" applyNumberFormat="0" applyBorder="0">
      <alignment horizontal="center" vertical="center"/>
    </xf>
  </cellStyleXfs>
  <cellXfs count="61">
    <xf numFmtId="0" fontId="0" fillId="0" borderId="0" xfId="0"/>
    <xf numFmtId="0" fontId="7" fillId="0" borderId="1" xfId="0" applyFont="1" applyBorder="1"/>
    <xf numFmtId="164" fontId="7" fillId="0" borderId="4" xfId="2" applyNumberFormat="1" applyFont="1" applyBorder="1"/>
    <xf numFmtId="0" fontId="8" fillId="0" borderId="1" xfId="0" applyFont="1" applyBorder="1"/>
    <xf numFmtId="164" fontId="8" fillId="0" borderId="1" xfId="2" applyNumberFormat="1" applyFont="1" applyBorder="1"/>
    <xf numFmtId="0" fontId="10" fillId="0" borderId="1" xfId="0" applyFont="1" applyBorder="1"/>
    <xf numFmtId="164" fontId="10" fillId="0" borderId="1" xfId="2" applyNumberFormat="1" applyFont="1" applyBorder="1"/>
    <xf numFmtId="0" fontId="8" fillId="0" borderId="0" xfId="0" applyFont="1"/>
    <xf numFmtId="0" fontId="8" fillId="0" borderId="5" xfId="0" applyFont="1" applyBorder="1"/>
    <xf numFmtId="165" fontId="8" fillId="0" borderId="6" xfId="0" applyNumberFormat="1" applyFont="1" applyBorder="1"/>
    <xf numFmtId="0" fontId="10" fillId="0" borderId="7" xfId="0" applyFont="1" applyBorder="1"/>
    <xf numFmtId="165" fontId="10" fillId="0" borderId="8" xfId="0" applyNumberFormat="1" applyFont="1" applyBorder="1"/>
    <xf numFmtId="0" fontId="8" fillId="0" borderId="9" xfId="0" applyFont="1" applyBorder="1"/>
    <xf numFmtId="165" fontId="8" fillId="0" borderId="10" xfId="0" applyNumberFormat="1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9" fontId="8" fillId="0" borderId="0" xfId="0" applyNumberFormat="1" applyFont="1"/>
    <xf numFmtId="165" fontId="8" fillId="0" borderId="1" xfId="0" applyNumberFormat="1" applyFont="1" applyBorder="1"/>
    <xf numFmtId="0" fontId="8" fillId="0" borderId="14" xfId="0" applyFont="1" applyBorder="1"/>
    <xf numFmtId="165" fontId="8" fillId="0" borderId="9" xfId="0" applyNumberFormat="1" applyFont="1" applyBorder="1"/>
    <xf numFmtId="0" fontId="10" fillId="0" borderId="11" xfId="0" applyFont="1" applyBorder="1"/>
    <xf numFmtId="165" fontId="10" fillId="0" borderId="5" xfId="0" applyNumberFormat="1" applyFont="1" applyBorder="1"/>
    <xf numFmtId="165" fontId="8" fillId="0" borderId="7" xfId="0" applyNumberFormat="1" applyFont="1" applyBorder="1"/>
    <xf numFmtId="0" fontId="10" fillId="0" borderId="0" xfId="0" applyFont="1"/>
    <xf numFmtId="164" fontId="10" fillId="0" borderId="0" xfId="2" applyNumberFormat="1" applyFont="1" applyBorder="1"/>
    <xf numFmtId="164" fontId="8" fillId="0" borderId="0" xfId="2" applyNumberFormat="1" applyFont="1" applyFill="1" applyBorder="1"/>
    <xf numFmtId="0" fontId="14" fillId="0" borderId="0" xfId="0" applyFont="1"/>
    <xf numFmtId="164" fontId="14" fillId="0" borderId="0" xfId="2" applyNumberFormat="1" applyFont="1" applyBorder="1"/>
    <xf numFmtId="0" fontId="15" fillId="0" borderId="0" xfId="0" applyFont="1"/>
    <xf numFmtId="170" fontId="8" fillId="0" borderId="1" xfId="0" applyNumberFormat="1" applyFont="1" applyBorder="1" applyAlignment="1">
      <alignment horizontal="right"/>
    </xf>
    <xf numFmtId="9" fontId="8" fillId="0" borderId="5" xfId="0" applyNumberFormat="1" applyFont="1" applyBorder="1"/>
    <xf numFmtId="9" fontId="8" fillId="0" borderId="9" xfId="0" applyNumberFormat="1" applyFont="1" applyBorder="1"/>
    <xf numFmtId="9" fontId="8" fillId="0" borderId="7" xfId="0" applyNumberFormat="1" applyFont="1" applyBorder="1"/>
    <xf numFmtId="9" fontId="8" fillId="0" borderId="1" xfId="0" applyNumberFormat="1" applyFont="1" applyBorder="1"/>
    <xf numFmtId="164" fontId="8" fillId="0" borderId="0" xfId="2" applyNumberFormat="1" applyFont="1" applyBorder="1"/>
    <xf numFmtId="0" fontId="16" fillId="0" borderId="0" xfId="0" applyFont="1"/>
    <xf numFmtId="0" fontId="17" fillId="0" borderId="0" xfId="0" applyFont="1"/>
    <xf numFmtId="0" fontId="1" fillId="0" borderId="0" xfId="1"/>
    <xf numFmtId="0" fontId="21" fillId="0" borderId="0" xfId="0" applyFont="1"/>
    <xf numFmtId="0" fontId="22" fillId="9" borderId="1" xfId="0" applyFont="1" applyFill="1" applyBorder="1"/>
    <xf numFmtId="0" fontId="23" fillId="9" borderId="1" xfId="0" applyFont="1" applyFill="1" applyBorder="1" applyAlignment="1">
      <alignment horizontal="center" vertical="top"/>
    </xf>
    <xf numFmtId="0" fontId="22" fillId="9" borderId="5" xfId="0" applyFont="1" applyFill="1" applyBorder="1"/>
    <xf numFmtId="0" fontId="11" fillId="0" borderId="13" xfId="0" applyFont="1" applyBorder="1"/>
    <xf numFmtId="165" fontId="11" fillId="0" borderId="1" xfId="0" applyNumberFormat="1" applyFont="1" applyBorder="1"/>
    <xf numFmtId="0" fontId="24" fillId="0" borderId="9" xfId="0" applyFont="1" applyBorder="1"/>
    <xf numFmtId="165" fontId="24" fillId="0" borderId="10" xfId="0" applyNumberFormat="1" applyFont="1" applyBorder="1"/>
    <xf numFmtId="0" fontId="18" fillId="0" borderId="0" xfId="0" applyFont="1" applyAlignment="1">
      <alignment horizontal="center"/>
    </xf>
    <xf numFmtId="0" fontId="25" fillId="0" borderId="0" xfId="0" applyFont="1"/>
    <xf numFmtId="0" fontId="3" fillId="0" borderId="0" xfId="0" applyFont="1"/>
    <xf numFmtId="170" fontId="8" fillId="10" borderId="1" xfId="0" applyNumberFormat="1" applyFont="1" applyFill="1" applyBorder="1" applyAlignment="1">
      <alignment horizontal="right"/>
    </xf>
    <xf numFmtId="9" fontId="8" fillId="10" borderId="5" xfId="0" applyNumberFormat="1" applyFont="1" applyFill="1" applyBorder="1"/>
    <xf numFmtId="9" fontId="8" fillId="10" borderId="9" xfId="0" applyNumberFormat="1" applyFont="1" applyFill="1" applyBorder="1"/>
    <xf numFmtId="9" fontId="8" fillId="10" borderId="7" xfId="0" applyNumberFormat="1" applyFont="1" applyFill="1" applyBorder="1"/>
    <xf numFmtId="9" fontId="8" fillId="10" borderId="1" xfId="0" applyNumberFormat="1" applyFont="1" applyFill="1" applyBorder="1"/>
    <xf numFmtId="0" fontId="18" fillId="0" borderId="0" xfId="1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15">
    <cellStyle name="Normální" xfId="0" builtinId="0"/>
    <cellStyle name="normální_DM_2007_01_Iterace" xfId="1" xr:uid="{00000000-0005-0000-0000-000001000000}"/>
    <cellStyle name="Procenta" xfId="2" builtinId="5"/>
    <cellStyle name="STCisRadku1" xfId="3" xr:uid="{00000000-0005-0000-0000-000003000000}"/>
    <cellStyle name="STCisRadku2" xfId="4" xr:uid="{00000000-0005-0000-0000-000004000000}"/>
    <cellStyle name="STCisRadku3" xfId="5" xr:uid="{00000000-0005-0000-0000-000005000000}"/>
    <cellStyle name="STCisRadku4" xfId="6" xr:uid="{00000000-0005-0000-0000-000006000000}"/>
    <cellStyle name="STEdit" xfId="7" xr:uid="{00000000-0005-0000-0000-000007000000}"/>
    <cellStyle name="STNazRadku1" xfId="8" xr:uid="{00000000-0005-0000-0000-000008000000}"/>
    <cellStyle name="STNazRadku2" xfId="9" xr:uid="{00000000-0005-0000-0000-000009000000}"/>
    <cellStyle name="STNonEdit" xfId="10" xr:uid="{00000000-0005-0000-0000-00000A000000}"/>
    <cellStyle name="STNonEdit2" xfId="11" xr:uid="{00000000-0005-0000-0000-00000B000000}"/>
    <cellStyle name="STNormální" xfId="12" xr:uid="{00000000-0005-0000-0000-00000C000000}"/>
    <cellStyle name="STPopis1" xfId="13" xr:uid="{00000000-0005-0000-0000-00000D000000}"/>
    <cellStyle name="STPopis2b" xfId="14" xr:uid="{00000000-0005-0000-0000-00000E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Cvi&#269;en&#237;/FP_412/DCF3_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Plán"/>
      <sheetName val="DCF Entity"/>
      <sheetName val="DCF Equity"/>
      <sheetName val="DCF APV"/>
    </sheetNames>
    <sheetDataSet>
      <sheetData sheetId="0" refreshError="1">
        <row r="42">
          <cell r="B42">
            <v>2003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showGridLines="0" tabSelected="1" workbookViewId="0">
      <selection sqref="A1:I1"/>
    </sheetView>
  </sheetViews>
  <sheetFormatPr defaultRowHeight="12.75" x14ac:dyDescent="0.2"/>
  <cols>
    <col min="1" max="1" width="9.140625" customWidth="1"/>
    <col min="7" max="7" width="9.140625" customWidth="1"/>
  </cols>
  <sheetData>
    <row r="1" spans="1:9" x14ac:dyDescent="0.2">
      <c r="A1" s="58"/>
      <c r="B1" s="58"/>
      <c r="C1" s="58"/>
      <c r="D1" s="58"/>
      <c r="E1" s="58"/>
      <c r="F1" s="58"/>
      <c r="G1" s="58"/>
      <c r="H1" s="58"/>
      <c r="I1" s="58"/>
    </row>
    <row r="2" spans="1:9" ht="21" customHeight="1" x14ac:dyDescent="0.25">
      <c r="A2" s="56" t="s">
        <v>39</v>
      </c>
      <c r="B2" s="56"/>
      <c r="C2" s="56"/>
      <c r="D2" s="56"/>
      <c r="E2" s="56"/>
      <c r="F2" s="56"/>
      <c r="G2" s="56"/>
      <c r="H2" s="56"/>
      <c r="I2" s="56"/>
    </row>
    <row r="3" spans="1:9" s="37" customFormat="1" ht="23.25" customHeight="1" x14ac:dyDescent="0.25">
      <c r="A3" s="59" t="s">
        <v>40</v>
      </c>
      <c r="B3" s="59"/>
      <c r="C3" s="59"/>
      <c r="D3" s="59"/>
      <c r="E3" s="59"/>
      <c r="F3" s="59"/>
      <c r="G3" s="59"/>
      <c r="H3" s="59"/>
      <c r="I3" s="59"/>
    </row>
    <row r="4" spans="1:9" ht="15" customHeight="1" x14ac:dyDescent="0.2">
      <c r="A4" s="60" t="s">
        <v>51</v>
      </c>
      <c r="B4" s="60"/>
      <c r="C4" s="60"/>
      <c r="D4" s="60"/>
      <c r="E4" s="60"/>
      <c r="F4" s="60"/>
      <c r="G4" s="60"/>
      <c r="H4" s="60"/>
      <c r="I4" s="60"/>
    </row>
    <row r="5" spans="1:9" ht="15.75" customHeight="1" x14ac:dyDescent="0.2">
      <c r="A5" s="60" t="s">
        <v>50</v>
      </c>
      <c r="B5" s="60"/>
      <c r="C5" s="60"/>
      <c r="D5" s="60"/>
      <c r="E5" s="60"/>
      <c r="F5" s="60"/>
      <c r="G5" s="60"/>
      <c r="H5" s="60"/>
      <c r="I5" s="60"/>
    </row>
    <row r="6" spans="1:9" ht="15.75" customHeight="1" x14ac:dyDescent="0.2">
      <c r="A6" s="36"/>
      <c r="B6" s="36"/>
      <c r="C6" s="36"/>
      <c r="D6" s="36"/>
      <c r="E6" s="36"/>
      <c r="F6" s="36"/>
      <c r="G6" s="36"/>
      <c r="H6" s="36"/>
      <c r="I6" s="36"/>
    </row>
    <row r="7" spans="1:9" ht="15" x14ac:dyDescent="0.25">
      <c r="A7" s="56" t="s">
        <v>33</v>
      </c>
      <c r="B7" s="56"/>
      <c r="C7" s="56"/>
      <c r="D7" s="56"/>
      <c r="E7" s="56"/>
      <c r="F7" s="56"/>
      <c r="G7" s="56"/>
      <c r="H7" s="56"/>
      <c r="I7" s="56"/>
    </row>
    <row r="8" spans="1:9" ht="19.5" customHeight="1" x14ac:dyDescent="0.25">
      <c r="A8" s="57" t="s">
        <v>38</v>
      </c>
      <c r="B8" s="57"/>
      <c r="C8" s="57"/>
      <c r="D8" s="57"/>
      <c r="E8" s="57"/>
      <c r="F8" s="57"/>
      <c r="G8" s="57"/>
      <c r="H8" s="57"/>
      <c r="I8" s="57"/>
    </row>
    <row r="9" spans="1:9" ht="12.75" customHeight="1" x14ac:dyDescent="0.25">
      <c r="A9" s="57"/>
      <c r="B9" s="57"/>
      <c r="C9" s="57"/>
      <c r="D9" s="57"/>
      <c r="E9" s="57"/>
      <c r="F9" s="57"/>
      <c r="G9" s="57"/>
      <c r="H9" s="57"/>
      <c r="I9" s="57"/>
    </row>
    <row r="10" spans="1:9" ht="14.25" customHeight="1" x14ac:dyDescent="0.25">
      <c r="A10" s="56" t="s">
        <v>52</v>
      </c>
      <c r="B10" s="56"/>
      <c r="C10" s="56"/>
      <c r="D10" s="56"/>
      <c r="E10" s="56"/>
      <c r="F10" s="56"/>
      <c r="G10" s="56"/>
      <c r="H10" s="56"/>
      <c r="I10" s="56"/>
    </row>
    <row r="11" spans="1:9" ht="23.25" customHeight="1" x14ac:dyDescent="0.25">
      <c r="A11" s="55" t="s">
        <v>41</v>
      </c>
      <c r="B11" s="55"/>
      <c r="C11" s="55"/>
      <c r="D11" s="55"/>
      <c r="E11" s="55"/>
      <c r="F11" s="55"/>
      <c r="G11" s="55"/>
      <c r="H11" s="55"/>
      <c r="I11" s="55"/>
    </row>
    <row r="12" spans="1:9" ht="15" x14ac:dyDescent="0.25">
      <c r="A12" s="47"/>
      <c r="B12" s="47"/>
      <c r="C12" s="47"/>
      <c r="D12" s="47"/>
      <c r="E12" s="47"/>
      <c r="F12" s="47"/>
      <c r="G12" s="47"/>
      <c r="H12" s="47"/>
      <c r="I12" s="47"/>
    </row>
    <row r="13" spans="1:9" x14ac:dyDescent="0.2">
      <c r="B13" s="38" t="s">
        <v>36</v>
      </c>
    </row>
    <row r="14" spans="1:9" x14ac:dyDescent="0.2">
      <c r="B14" s="38" t="s">
        <v>37</v>
      </c>
    </row>
    <row r="15" spans="1:9" x14ac:dyDescent="0.2">
      <c r="B15" s="38"/>
    </row>
    <row r="16" spans="1:9" x14ac:dyDescent="0.2">
      <c r="B16" s="38" t="s">
        <v>35</v>
      </c>
    </row>
    <row r="17" spans="2:2" x14ac:dyDescent="0.2">
      <c r="B17" s="38" t="s">
        <v>34</v>
      </c>
    </row>
    <row r="19" spans="2:2" ht="15" x14ac:dyDescent="0.25">
      <c r="B19" s="39" t="s">
        <v>42</v>
      </c>
    </row>
    <row r="20" spans="2:2" ht="15" x14ac:dyDescent="0.25">
      <c r="B20" s="39" t="s">
        <v>43</v>
      </c>
    </row>
    <row r="21" spans="2:2" ht="18" customHeight="1" x14ac:dyDescent="0.2">
      <c r="B21" s="36" t="s">
        <v>44</v>
      </c>
    </row>
    <row r="22" spans="2:2" ht="15" customHeight="1" x14ac:dyDescent="0.2">
      <c r="B22" s="48" t="s">
        <v>19</v>
      </c>
    </row>
    <row r="23" spans="2:2" ht="20.25" customHeight="1" x14ac:dyDescent="0.2">
      <c r="B23" s="36" t="s">
        <v>45</v>
      </c>
    </row>
    <row r="24" spans="2:2" ht="18" customHeight="1" x14ac:dyDescent="0.2">
      <c r="B24" s="48" t="s">
        <v>46</v>
      </c>
    </row>
    <row r="25" spans="2:2" x14ac:dyDescent="0.2">
      <c r="B25" s="48" t="s">
        <v>47</v>
      </c>
    </row>
    <row r="26" spans="2:2" x14ac:dyDescent="0.2">
      <c r="B26" s="48" t="s">
        <v>48</v>
      </c>
    </row>
    <row r="27" spans="2:2" ht="17.25" customHeight="1" x14ac:dyDescent="0.2">
      <c r="B27" s="49" t="s">
        <v>49</v>
      </c>
    </row>
  </sheetData>
  <mergeCells count="10">
    <mergeCell ref="A11:I11"/>
    <mergeCell ref="A7:I7"/>
    <mergeCell ref="A8:I8"/>
    <mergeCell ref="A10:I10"/>
    <mergeCell ref="A1:I1"/>
    <mergeCell ref="A2:I2"/>
    <mergeCell ref="A3:I3"/>
    <mergeCell ref="A4:I4"/>
    <mergeCell ref="A5:I5"/>
    <mergeCell ref="A9:I9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&amp;L&amp;"Times New Roman,Obyčejné"Mařík, M. a kol.: Metody oceňování podniku pro pokročilé
Ekopress 2023&amp;R&amp;"Times New Roman,Obyčejné"Příklad:  Kap. struktura a iterace</oddHeader>
    <oddFooter xml:space="preserve">&amp;C&amp;"Times New Roman,Obyčejné"&amp;A&amp;R&amp;"Times New Roman,Obyčejné"©  Miloš Mařík, Pavla Maříková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showGridLines="0" workbookViewId="0"/>
  </sheetViews>
  <sheetFormatPr defaultRowHeight="15.75" x14ac:dyDescent="0.25"/>
  <cols>
    <col min="1" max="1" width="22.28515625" style="7" customWidth="1"/>
    <col min="2" max="5" width="11.5703125" style="7" customWidth="1"/>
    <col min="6" max="6" width="9.140625" style="7"/>
    <col min="7" max="7" width="21.7109375" style="7" customWidth="1"/>
    <col min="8" max="11" width="12" style="7" customWidth="1"/>
    <col min="12" max="12" width="1.7109375" style="7" customWidth="1"/>
    <col min="13" max="16384" width="9.140625" style="7"/>
  </cols>
  <sheetData>
    <row r="1" spans="1:7" ht="18.75" x14ac:dyDescent="0.3">
      <c r="A1" s="29" t="s">
        <v>0</v>
      </c>
    </row>
    <row r="2" spans="1:7" x14ac:dyDescent="0.25">
      <c r="A2" s="40"/>
      <c r="B2" s="41">
        <v>2023</v>
      </c>
      <c r="C2" s="41">
        <f>B2+1</f>
        <v>2024</v>
      </c>
      <c r="D2" s="41">
        <f>C2+1</f>
        <v>2025</v>
      </c>
      <c r="E2" s="41">
        <f>D2+1</f>
        <v>2026</v>
      </c>
    </row>
    <row r="3" spans="1:7" x14ac:dyDescent="0.25">
      <c r="A3" s="3" t="s">
        <v>1</v>
      </c>
      <c r="B3" s="50">
        <v>70</v>
      </c>
      <c r="C3" s="50">
        <v>70</v>
      </c>
      <c r="D3" s="50">
        <v>70</v>
      </c>
      <c r="E3" s="50">
        <v>70</v>
      </c>
    </row>
    <row r="4" spans="1:7" x14ac:dyDescent="0.25">
      <c r="A4" s="3" t="s">
        <v>2</v>
      </c>
      <c r="B4" s="50">
        <v>20</v>
      </c>
      <c r="C4" s="50">
        <v>30</v>
      </c>
      <c r="D4" s="50">
        <v>40</v>
      </c>
      <c r="E4" s="50">
        <v>45</v>
      </c>
    </row>
    <row r="6" spans="1:7" ht="18.75" x14ac:dyDescent="0.35">
      <c r="A6" s="14" t="s">
        <v>24</v>
      </c>
      <c r="B6" s="51">
        <v>0.1</v>
      </c>
    </row>
    <row r="7" spans="1:7" ht="18.75" x14ac:dyDescent="0.35">
      <c r="A7" s="15" t="s">
        <v>25</v>
      </c>
      <c r="B7" s="52">
        <v>0.06</v>
      </c>
      <c r="D7"/>
    </row>
    <row r="8" spans="1:7" x14ac:dyDescent="0.25">
      <c r="A8" s="16" t="s">
        <v>3</v>
      </c>
      <c r="B8" s="53">
        <v>0.2</v>
      </c>
    </row>
    <row r="9" spans="1:7" x14ac:dyDescent="0.25">
      <c r="B9" s="17"/>
    </row>
    <row r="10" spans="1:7" x14ac:dyDescent="0.25">
      <c r="A10" s="3" t="s">
        <v>23</v>
      </c>
      <c r="B10" s="54">
        <v>0.4</v>
      </c>
    </row>
    <row r="11" spans="1:7" ht="18.75" customHeight="1" x14ac:dyDescent="0.25"/>
    <row r="12" spans="1:7" ht="18.75" x14ac:dyDescent="0.3">
      <c r="A12" s="29" t="s">
        <v>29</v>
      </c>
    </row>
    <row r="14" spans="1:7" x14ac:dyDescent="0.25">
      <c r="A14" s="3" t="s">
        <v>5</v>
      </c>
      <c r="B14" s="4">
        <f>$B$10</f>
        <v>0.4</v>
      </c>
      <c r="C14" s="35"/>
      <c r="D14" s="35"/>
      <c r="E14" s="35"/>
    </row>
    <row r="15" spans="1:7" x14ac:dyDescent="0.25">
      <c r="A15" s="3" t="s">
        <v>6</v>
      </c>
      <c r="B15" s="4">
        <f>(1-B14)</f>
        <v>0.6</v>
      </c>
      <c r="C15" s="35"/>
      <c r="D15" s="35"/>
      <c r="E15" s="35"/>
    </row>
    <row r="16" spans="1:7" x14ac:dyDescent="0.25">
      <c r="A16" s="3" t="s">
        <v>7</v>
      </c>
      <c r="B16" s="4">
        <f>B14/B15</f>
        <v>0.66666666666666674</v>
      </c>
      <c r="C16" s="35"/>
      <c r="D16" s="35"/>
      <c r="E16" s="35"/>
      <c r="G16" s="26"/>
    </row>
    <row r="17" spans="1:5" x14ac:dyDescent="0.25">
      <c r="A17" s="3" t="s">
        <v>8</v>
      </c>
      <c r="B17" s="4">
        <f>$B$7*(1-$B$8)</f>
        <v>4.8000000000000001E-2</v>
      </c>
      <c r="C17" s="35"/>
      <c r="D17" s="35"/>
      <c r="E17" s="35"/>
    </row>
    <row r="18" spans="1:5" x14ac:dyDescent="0.25">
      <c r="A18" s="3" t="s">
        <v>26</v>
      </c>
      <c r="B18" s="4">
        <f>$B$6+($B$6-$B$7)*(1-$B$8)*B16</f>
        <v>0.12133333333333335</v>
      </c>
      <c r="C18" s="35"/>
      <c r="D18" s="35"/>
      <c r="E18" s="35"/>
    </row>
    <row r="19" spans="1:5" ht="17.25" x14ac:dyDescent="0.3">
      <c r="A19" s="5" t="s">
        <v>22</v>
      </c>
      <c r="B19" s="6">
        <f>B14*B17+B15*B18</f>
        <v>9.1999999999999998E-2</v>
      </c>
      <c r="C19" s="25"/>
      <c r="D19" s="25"/>
      <c r="E19" s="25"/>
    </row>
    <row r="20" spans="1:5" x14ac:dyDescent="0.25">
      <c r="A20" s="24"/>
      <c r="B20" s="25"/>
      <c r="C20" s="25"/>
      <c r="D20" s="25"/>
      <c r="E20" s="25"/>
    </row>
    <row r="21" spans="1:5" x14ac:dyDescent="0.25">
      <c r="A21" s="5" t="s">
        <v>10</v>
      </c>
      <c r="B21" s="6">
        <f>B6*(1-B10*B8)</f>
        <v>9.1999999999999998E-2</v>
      </c>
      <c r="C21" s="25"/>
      <c r="D21" s="25"/>
      <c r="E21" s="25"/>
    </row>
    <row r="23" spans="1:5" x14ac:dyDescent="0.25">
      <c r="A23" s="40"/>
      <c r="B23" s="41">
        <f>B2</f>
        <v>2023</v>
      </c>
      <c r="C23" s="41">
        <f>B23+1</f>
        <v>2024</v>
      </c>
      <c r="D23" s="41">
        <f>C23+1</f>
        <v>2025</v>
      </c>
    </row>
    <row r="24" spans="1:5" x14ac:dyDescent="0.25">
      <c r="A24" s="3" t="s">
        <v>2</v>
      </c>
      <c r="B24" s="18">
        <f>B4</f>
        <v>20</v>
      </c>
      <c r="C24" s="18">
        <f>C4</f>
        <v>30</v>
      </c>
      <c r="D24" s="18">
        <f>D4</f>
        <v>40</v>
      </c>
    </row>
    <row r="25" spans="1:5" x14ac:dyDescent="0.25">
      <c r="A25" s="3" t="s">
        <v>11</v>
      </c>
      <c r="B25" s="18">
        <f>B24/(1+$B$19)^(C2-$B$2)</f>
        <v>18.315018315018314</v>
      </c>
      <c r="C25" s="18">
        <f>C24/(1+$B$19)^(D2-$B$2)</f>
        <v>25.15799219095922</v>
      </c>
      <c r="D25" s="18">
        <f>D24/(1+$B$19)^(E2-$B$2)</f>
        <v>30.717939183100388</v>
      </c>
    </row>
    <row r="26" spans="1:5" x14ac:dyDescent="0.25">
      <c r="A26" s="19" t="s">
        <v>12</v>
      </c>
      <c r="B26" s="18">
        <f>E4/B19</f>
        <v>489.13043478260869</v>
      </c>
    </row>
    <row r="27" spans="1:5" x14ac:dyDescent="0.25">
      <c r="A27" s="15" t="s">
        <v>13</v>
      </c>
      <c r="B27" s="20">
        <f>SUM(B25:D25)</f>
        <v>74.190949689077925</v>
      </c>
    </row>
    <row r="28" spans="1:5" x14ac:dyDescent="0.25">
      <c r="A28" s="15" t="s">
        <v>14</v>
      </c>
      <c r="B28" s="20">
        <f>B26/(1+B19)^3</f>
        <v>375.62697370639057</v>
      </c>
    </row>
    <row r="29" spans="1:5" x14ac:dyDescent="0.25">
      <c r="A29" s="21" t="s">
        <v>15</v>
      </c>
      <c r="B29" s="22">
        <f>B27+B28</f>
        <v>449.81792339546848</v>
      </c>
    </row>
    <row r="30" spans="1:5" x14ac:dyDescent="0.25">
      <c r="A30" s="16" t="s">
        <v>16</v>
      </c>
      <c r="B30" s="23">
        <f>B3</f>
        <v>70</v>
      </c>
    </row>
    <row r="31" spans="1:5" x14ac:dyDescent="0.25">
      <c r="A31" s="43" t="s">
        <v>17</v>
      </c>
      <c r="B31" s="44">
        <f>B29-B30</f>
        <v>379.81792339546848</v>
      </c>
    </row>
    <row r="32" spans="1:5" x14ac:dyDescent="0.25">
      <c r="A32" s="27" t="s">
        <v>27</v>
      </c>
      <c r="B32" s="28">
        <f>B30/B29</f>
        <v>0.1556185210931619</v>
      </c>
    </row>
    <row r="33" spans="1:5" ht="18.75" customHeight="1" x14ac:dyDescent="0.25">
      <c r="A33" s="27"/>
      <c r="B33" s="28"/>
    </row>
    <row r="34" spans="1:5" ht="18.75" x14ac:dyDescent="0.3">
      <c r="A34" s="29" t="s">
        <v>28</v>
      </c>
    </row>
    <row r="35" spans="1:5" ht="18.75" x14ac:dyDescent="0.3">
      <c r="A35" s="29"/>
    </row>
    <row r="36" spans="1:5" x14ac:dyDescent="0.25">
      <c r="A36" s="42"/>
      <c r="B36" s="41">
        <f>B2</f>
        <v>2023</v>
      </c>
      <c r="C36" s="41">
        <f>C2</f>
        <v>2024</v>
      </c>
      <c r="D36" s="41">
        <f>D2</f>
        <v>2025</v>
      </c>
      <c r="E36" s="41">
        <f>E2</f>
        <v>2026</v>
      </c>
    </row>
    <row r="37" spans="1:5" x14ac:dyDescent="0.25">
      <c r="A37" s="3" t="s">
        <v>5</v>
      </c>
      <c r="B37" s="4">
        <f>$B$10</f>
        <v>0.4</v>
      </c>
      <c r="C37" s="4">
        <f>$B$10</f>
        <v>0.4</v>
      </c>
      <c r="D37" s="4">
        <f>$B$10</f>
        <v>0.4</v>
      </c>
      <c r="E37" s="4">
        <f>$B$10</f>
        <v>0.4</v>
      </c>
    </row>
    <row r="38" spans="1:5" x14ac:dyDescent="0.25">
      <c r="A38" s="3" t="s">
        <v>6</v>
      </c>
      <c r="B38" s="4">
        <f>(1-B37)</f>
        <v>0.6</v>
      </c>
      <c r="C38" s="4">
        <f>(1-C37)</f>
        <v>0.6</v>
      </c>
      <c r="D38" s="4">
        <f>(1-D37)</f>
        <v>0.6</v>
      </c>
      <c r="E38" s="4">
        <f>(1-E37)</f>
        <v>0.6</v>
      </c>
    </row>
    <row r="39" spans="1:5" x14ac:dyDescent="0.25">
      <c r="A39" s="3" t="s">
        <v>7</v>
      </c>
      <c r="B39" s="4">
        <f>B37/B38</f>
        <v>0.66666666666666674</v>
      </c>
      <c r="C39" s="4">
        <f>C37/C38</f>
        <v>0.66666666666666674</v>
      </c>
      <c r="D39" s="4">
        <f>D37/D38</f>
        <v>0.66666666666666674</v>
      </c>
      <c r="E39" s="4">
        <f>E37/E38</f>
        <v>0.66666666666666674</v>
      </c>
    </row>
    <row r="40" spans="1:5" x14ac:dyDescent="0.25">
      <c r="A40" s="3" t="s">
        <v>8</v>
      </c>
      <c r="B40" s="4">
        <f>$B$7*(1-$B$8)</f>
        <v>4.8000000000000001E-2</v>
      </c>
      <c r="C40" s="4">
        <f>$B$7*(1-$B$8)</f>
        <v>4.8000000000000001E-2</v>
      </c>
      <c r="D40" s="4">
        <f>$B$7*(1-$B$8)</f>
        <v>4.8000000000000001E-2</v>
      </c>
      <c r="E40" s="4">
        <f>$B$7*(1-$B$8)</f>
        <v>4.8000000000000001E-2</v>
      </c>
    </row>
    <row r="41" spans="1:5" x14ac:dyDescent="0.25">
      <c r="A41" s="3" t="s">
        <v>9</v>
      </c>
      <c r="B41" s="4">
        <f>$B$6+($B$6-$B$7)*(1-$B$8)*B39</f>
        <v>0.12133333333333335</v>
      </c>
      <c r="C41" s="4">
        <f>$B$6+($B$6-$B$7)*(1-$B$8)*C39</f>
        <v>0.12133333333333335</v>
      </c>
      <c r="D41" s="4">
        <f>$B$6+($B$6-$B$7)*(1-$B$8)*D39</f>
        <v>0.12133333333333335</v>
      </c>
      <c r="E41" s="4">
        <f>$B$6+($B$6-$B$7)*(1-$B$8)*E39</f>
        <v>0.12133333333333335</v>
      </c>
    </row>
    <row r="42" spans="1:5" ht="17.25" x14ac:dyDescent="0.3">
      <c r="A42" s="5" t="s">
        <v>22</v>
      </c>
      <c r="B42" s="6">
        <f>B37*B40+B38*B41</f>
        <v>9.1999999999999998E-2</v>
      </c>
      <c r="C42" s="6">
        <f>C37*C40+C38*C41</f>
        <v>9.1999999999999998E-2</v>
      </c>
      <c r="D42" s="6">
        <f>D37*D40+D38*D41</f>
        <v>9.1999999999999998E-2</v>
      </c>
      <c r="E42" s="6">
        <f>E37*E40+E38*E41</f>
        <v>9.1999999999999998E-2</v>
      </c>
    </row>
    <row r="43" spans="1:5" ht="20.25" customHeight="1" x14ac:dyDescent="0.25"/>
    <row r="44" spans="1:5" x14ac:dyDescent="0.25">
      <c r="A44" s="42"/>
      <c r="B44" s="41">
        <f>B36</f>
        <v>2023</v>
      </c>
      <c r="C44" s="41">
        <f>B44+1</f>
        <v>2024</v>
      </c>
      <c r="D44" s="41">
        <f>C44+1</f>
        <v>2025</v>
      </c>
      <c r="E44" s="41">
        <f>D44+1</f>
        <v>2026</v>
      </c>
    </row>
    <row r="45" spans="1:5" x14ac:dyDescent="0.25">
      <c r="A45" s="8" t="s">
        <v>2</v>
      </c>
      <c r="B45" s="9">
        <f>B4</f>
        <v>20</v>
      </c>
      <c r="C45" s="9">
        <f>C4</f>
        <v>30</v>
      </c>
      <c r="D45" s="9">
        <f>D4</f>
        <v>40</v>
      </c>
      <c r="E45" s="9">
        <f>E4</f>
        <v>45</v>
      </c>
    </row>
    <row r="46" spans="1:5" x14ac:dyDescent="0.25">
      <c r="A46" s="10" t="s">
        <v>18</v>
      </c>
      <c r="B46" s="11">
        <f>(B45+C46)/(1+B42)</f>
        <v>449.8179233954686</v>
      </c>
      <c r="C46" s="11">
        <f>(C45+D46)/(1+C42)</f>
        <v>471.20117234785175</v>
      </c>
      <c r="D46" s="11">
        <f>(D45+E46)/(1+D42)</f>
        <v>484.55168020385412</v>
      </c>
      <c r="E46" s="11">
        <f>E45/E42</f>
        <v>489.13043478260869</v>
      </c>
    </row>
    <row r="47" spans="1:5" x14ac:dyDescent="0.25">
      <c r="A47" s="12" t="s">
        <v>4</v>
      </c>
      <c r="B47" s="13">
        <f>B3</f>
        <v>70</v>
      </c>
      <c r="C47" s="13">
        <f>C3</f>
        <v>70</v>
      </c>
      <c r="D47" s="13">
        <f>D3</f>
        <v>70</v>
      </c>
      <c r="E47" s="13">
        <f>E3</f>
        <v>70</v>
      </c>
    </row>
    <row r="48" spans="1:5" x14ac:dyDescent="0.25">
      <c r="A48" s="45" t="s">
        <v>20</v>
      </c>
      <c r="B48" s="46">
        <f>B46-B47</f>
        <v>379.8179233954686</v>
      </c>
      <c r="C48" s="46">
        <f>C46-C47</f>
        <v>401.20117234785175</v>
      </c>
      <c r="D48" s="46">
        <f>D46-D47</f>
        <v>414.55168020385412</v>
      </c>
      <c r="E48" s="46">
        <f>E46-E47</f>
        <v>419.13043478260869</v>
      </c>
    </row>
    <row r="49" spans="1:5" x14ac:dyDescent="0.25">
      <c r="A49" s="1" t="s">
        <v>21</v>
      </c>
      <c r="B49" s="2">
        <f>B47/B46</f>
        <v>0.15561852109316188</v>
      </c>
      <c r="C49" s="2">
        <f>C47/C46</f>
        <v>0.14855650645182258</v>
      </c>
      <c r="D49" s="2">
        <f>D47/D46</f>
        <v>0.14446343467543138</v>
      </c>
      <c r="E49" s="2">
        <f>E47/E46</f>
        <v>0.14311111111111111</v>
      </c>
    </row>
  </sheetData>
  <phoneticPr fontId="3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&amp;L&amp;"Times New Roman,Obyčejné"Mařík, M. a kol.: Metody oceňování podniku pro pokročilé
Ekopress 2023&amp;R&amp;"Times New Roman,Obyčejné"Příklad:  Kap. struktura a iterace</oddHeader>
    <oddFooter xml:space="preserve">&amp;C&amp;"Times New Roman,Obyčejné"&amp;A&amp;R&amp;"Times New Roman,Obyčejné"©  Miloš Mařík, Pavla Maříková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showGridLines="0" workbookViewId="0"/>
  </sheetViews>
  <sheetFormatPr defaultRowHeight="15.75" x14ac:dyDescent="0.25"/>
  <cols>
    <col min="1" max="1" width="22.28515625" style="7" customWidth="1"/>
    <col min="2" max="5" width="11.5703125" style="7" customWidth="1"/>
    <col min="6" max="6" width="9.140625" style="7"/>
    <col min="7" max="7" width="21.7109375" style="7" customWidth="1"/>
    <col min="8" max="11" width="12" style="7" customWidth="1"/>
    <col min="12" max="12" width="1.7109375" style="7" customWidth="1"/>
    <col min="13" max="16384" width="9.140625" style="7"/>
  </cols>
  <sheetData>
    <row r="1" spans="1:7" ht="18.75" x14ac:dyDescent="0.3">
      <c r="A1" s="29" t="s">
        <v>30</v>
      </c>
    </row>
    <row r="2" spans="1:7" x14ac:dyDescent="0.25">
      <c r="A2" s="40"/>
      <c r="B2" s="41">
        <f>'Iterace - před vyladěním'!B2</f>
        <v>2023</v>
      </c>
      <c r="C2" s="41">
        <f>B2+1</f>
        <v>2024</v>
      </c>
      <c r="D2" s="41">
        <f>C2+1</f>
        <v>2025</v>
      </c>
      <c r="E2" s="41">
        <f>D2+1</f>
        <v>2026</v>
      </c>
    </row>
    <row r="3" spans="1:7" x14ac:dyDescent="0.25">
      <c r="A3" s="3" t="s">
        <v>1</v>
      </c>
      <c r="B3" s="30">
        <f>'Iterace - před vyladěním'!B3</f>
        <v>70</v>
      </c>
      <c r="C3" s="30">
        <f>'Iterace - před vyladěním'!C3</f>
        <v>70</v>
      </c>
      <c r="D3" s="30">
        <f>'Iterace - před vyladěním'!D3</f>
        <v>70</v>
      </c>
      <c r="E3" s="30">
        <f>'Iterace - před vyladěním'!E3</f>
        <v>70</v>
      </c>
    </row>
    <row r="4" spans="1:7" x14ac:dyDescent="0.25">
      <c r="A4" s="3" t="s">
        <v>2</v>
      </c>
      <c r="B4" s="30">
        <f>'Iterace - před vyladěním'!B4</f>
        <v>20</v>
      </c>
      <c r="C4" s="30">
        <f>'Iterace - před vyladěním'!C4</f>
        <v>30</v>
      </c>
      <c r="D4" s="30">
        <f>'Iterace - před vyladěním'!D4</f>
        <v>40</v>
      </c>
      <c r="E4" s="30">
        <f>'Iterace - před vyladěním'!E4</f>
        <v>45</v>
      </c>
    </row>
    <row r="6" spans="1:7" ht="18.75" x14ac:dyDescent="0.35">
      <c r="A6" s="14" t="s">
        <v>24</v>
      </c>
      <c r="B6" s="31">
        <f>'Iterace - před vyladěním'!B6</f>
        <v>0.1</v>
      </c>
    </row>
    <row r="7" spans="1:7" ht="18.75" x14ac:dyDescent="0.35">
      <c r="A7" s="15" t="s">
        <v>25</v>
      </c>
      <c r="B7" s="32">
        <f>'Iterace - před vyladěním'!B7</f>
        <v>0.06</v>
      </c>
    </row>
    <row r="8" spans="1:7" x14ac:dyDescent="0.25">
      <c r="A8" s="16" t="s">
        <v>3</v>
      </c>
      <c r="B8" s="33">
        <f>'Iterace - před vyladěním'!B8</f>
        <v>0.2</v>
      </c>
    </row>
    <row r="9" spans="1:7" x14ac:dyDescent="0.25">
      <c r="B9" s="17"/>
    </row>
    <row r="10" spans="1:7" x14ac:dyDescent="0.25">
      <c r="A10" s="3" t="s">
        <v>23</v>
      </c>
      <c r="B10" s="34">
        <f>'Iterace - před vyladěním'!B10</f>
        <v>0.4</v>
      </c>
    </row>
    <row r="11" spans="1:7" ht="18.75" customHeight="1" x14ac:dyDescent="0.25"/>
    <row r="12" spans="1:7" ht="18.75" x14ac:dyDescent="0.3">
      <c r="A12" s="29" t="s">
        <v>31</v>
      </c>
    </row>
    <row r="14" spans="1:7" x14ac:dyDescent="0.25">
      <c r="A14" s="3" t="s">
        <v>5</v>
      </c>
      <c r="B14" s="4">
        <f>$B$10</f>
        <v>0.4</v>
      </c>
      <c r="C14" s="35"/>
      <c r="D14" s="35"/>
      <c r="E14" s="35"/>
    </row>
    <row r="15" spans="1:7" x14ac:dyDescent="0.25">
      <c r="A15" s="3" t="s">
        <v>6</v>
      </c>
      <c r="B15" s="4">
        <f>(1-B14)</f>
        <v>0.6</v>
      </c>
      <c r="C15" s="35"/>
      <c r="D15" s="35"/>
      <c r="E15" s="35"/>
    </row>
    <row r="16" spans="1:7" x14ac:dyDescent="0.25">
      <c r="A16" s="3" t="s">
        <v>7</v>
      </c>
      <c r="B16" s="4">
        <f>B14/B15</f>
        <v>0.66666666666666674</v>
      </c>
      <c r="C16" s="35"/>
      <c r="D16" s="35"/>
      <c r="E16" s="35"/>
      <c r="G16" s="26"/>
    </row>
    <row r="17" spans="1:5" x14ac:dyDescent="0.25">
      <c r="A17" s="3" t="s">
        <v>8</v>
      </c>
      <c r="B17" s="4">
        <f>$B$7*(1-$B$8)</f>
        <v>4.8000000000000001E-2</v>
      </c>
      <c r="C17" s="35"/>
      <c r="D17" s="35"/>
      <c r="E17" s="35"/>
    </row>
    <row r="18" spans="1:5" x14ac:dyDescent="0.25">
      <c r="A18" s="3" t="s">
        <v>26</v>
      </c>
      <c r="B18" s="4">
        <f>$B$6+($B$6-$B$7)*(1-$B$8)*B16</f>
        <v>0.12133333333333335</v>
      </c>
      <c r="C18" s="35"/>
      <c r="D18" s="35"/>
      <c r="E18" s="35"/>
    </row>
    <row r="19" spans="1:5" ht="17.25" x14ac:dyDescent="0.3">
      <c r="A19" s="5" t="s">
        <v>22</v>
      </c>
      <c r="B19" s="6">
        <f>B14*B17+B15*B18</f>
        <v>9.1999999999999998E-2</v>
      </c>
      <c r="C19" s="25"/>
      <c r="D19" s="25"/>
      <c r="E19" s="25"/>
    </row>
    <row r="20" spans="1:5" x14ac:dyDescent="0.25">
      <c r="A20" s="24"/>
      <c r="B20" s="25"/>
      <c r="C20" s="25"/>
      <c r="D20" s="25"/>
      <c r="E20" s="25"/>
    </row>
    <row r="21" spans="1:5" x14ac:dyDescent="0.25">
      <c r="A21" s="5" t="s">
        <v>10</v>
      </c>
      <c r="B21" s="6">
        <f>B6*(1-B10*B8)</f>
        <v>9.1999999999999998E-2</v>
      </c>
      <c r="C21" s="25"/>
      <c r="D21" s="25"/>
      <c r="E21" s="25"/>
    </row>
    <row r="23" spans="1:5" x14ac:dyDescent="0.25">
      <c r="A23" s="40"/>
      <c r="B23" s="41">
        <f>B2</f>
        <v>2023</v>
      </c>
      <c r="C23" s="41">
        <f>B23+1</f>
        <v>2024</v>
      </c>
      <c r="D23" s="41">
        <f>C23+1</f>
        <v>2025</v>
      </c>
    </row>
    <row r="24" spans="1:5" x14ac:dyDescent="0.25">
      <c r="A24" s="3" t="s">
        <v>2</v>
      </c>
      <c r="B24" s="18">
        <f>B4</f>
        <v>20</v>
      </c>
      <c r="C24" s="18">
        <f>C4</f>
        <v>30</v>
      </c>
      <c r="D24" s="18">
        <f>D4</f>
        <v>40</v>
      </c>
    </row>
    <row r="25" spans="1:5" x14ac:dyDescent="0.25">
      <c r="A25" s="3" t="s">
        <v>11</v>
      </c>
      <c r="B25" s="18">
        <f>B24/(1+$B$19)^(C2-$B$2)</f>
        <v>18.315018315018314</v>
      </c>
      <c r="C25" s="18">
        <f>C24/(1+$B$19)^(D2-$B$2)</f>
        <v>25.15799219095922</v>
      </c>
      <c r="D25" s="18">
        <f>D24/(1+$B$19)^(E2-$B$2)</f>
        <v>30.717939183100388</v>
      </c>
    </row>
    <row r="26" spans="1:5" x14ac:dyDescent="0.25">
      <c r="A26" s="19" t="s">
        <v>12</v>
      </c>
      <c r="B26" s="18">
        <f>E4/B19</f>
        <v>489.13043478260869</v>
      </c>
    </row>
    <row r="27" spans="1:5" x14ac:dyDescent="0.25">
      <c r="A27" s="15" t="s">
        <v>13</v>
      </c>
      <c r="B27" s="20">
        <f>SUM(B25:D25)</f>
        <v>74.190949689077925</v>
      </c>
    </row>
    <row r="28" spans="1:5" x14ac:dyDescent="0.25">
      <c r="A28" s="15" t="s">
        <v>14</v>
      </c>
      <c r="B28" s="20">
        <f>B26/(1+B19)^3</f>
        <v>375.62697370639057</v>
      </c>
    </row>
    <row r="29" spans="1:5" x14ac:dyDescent="0.25">
      <c r="A29" s="21" t="s">
        <v>15</v>
      </c>
      <c r="B29" s="22">
        <f>B27+B28</f>
        <v>449.81792339546848</v>
      </c>
    </row>
    <row r="30" spans="1:5" x14ac:dyDescent="0.25">
      <c r="A30" s="16" t="s">
        <v>16</v>
      </c>
      <c r="B30" s="23">
        <f>B3</f>
        <v>70</v>
      </c>
    </row>
    <row r="31" spans="1:5" x14ac:dyDescent="0.25">
      <c r="A31" s="43" t="s">
        <v>17</v>
      </c>
      <c r="B31" s="44">
        <f>B29-B30</f>
        <v>379.81792339546848</v>
      </c>
    </row>
    <row r="32" spans="1:5" x14ac:dyDescent="0.25">
      <c r="A32" s="27" t="s">
        <v>27</v>
      </c>
      <c r="B32" s="28">
        <f>B30/B29</f>
        <v>0.1556185210931619</v>
      </c>
    </row>
    <row r="33" spans="1:5" ht="18.75" customHeight="1" x14ac:dyDescent="0.25">
      <c r="A33" s="27"/>
      <c r="B33" s="28"/>
    </row>
    <row r="34" spans="1:5" ht="18.75" x14ac:dyDescent="0.3">
      <c r="A34" s="29" t="s">
        <v>32</v>
      </c>
    </row>
    <row r="35" spans="1:5" ht="18.75" x14ac:dyDescent="0.3">
      <c r="A35" s="29"/>
    </row>
    <row r="36" spans="1:5" x14ac:dyDescent="0.25">
      <c r="A36" s="42"/>
      <c r="B36" s="41">
        <f>B2</f>
        <v>2023</v>
      </c>
      <c r="C36" s="41">
        <f>C2</f>
        <v>2024</v>
      </c>
      <c r="D36" s="41">
        <f>D2</f>
        <v>2025</v>
      </c>
      <c r="E36" s="41">
        <f>E2</f>
        <v>2026</v>
      </c>
    </row>
    <row r="37" spans="1:5" x14ac:dyDescent="0.25">
      <c r="A37" s="3" t="s">
        <v>5</v>
      </c>
      <c r="B37" s="4">
        <f ca="1">B49</f>
        <v>0.16465959981195899</v>
      </c>
      <c r="C37" s="4">
        <f ca="1">C49</f>
        <v>0.15686928177204876</v>
      </c>
      <c r="D37" s="4">
        <f ca="1">D49</f>
        <v>0.15235457063711913</v>
      </c>
      <c r="E37" s="4">
        <f ca="1">E49</f>
        <v>0.15086206896551727</v>
      </c>
    </row>
    <row r="38" spans="1:5" x14ac:dyDescent="0.25">
      <c r="A38" s="3" t="s">
        <v>6</v>
      </c>
      <c r="B38" s="4">
        <f ca="1">(1-B37)</f>
        <v>0.83534040018804101</v>
      </c>
      <c r="C38" s="4">
        <f ca="1">(1-C37)</f>
        <v>0.84313071822795127</v>
      </c>
      <c r="D38" s="4">
        <f ca="1">(1-D37)</f>
        <v>0.8476454293628809</v>
      </c>
      <c r="E38" s="4">
        <f ca="1">(1-E37)</f>
        <v>0.84913793103448276</v>
      </c>
    </row>
    <row r="39" spans="1:5" x14ac:dyDescent="0.25">
      <c r="A39" s="3" t="s">
        <v>7</v>
      </c>
      <c r="B39" s="4">
        <f ca="1">B37/B38</f>
        <v>0.19711676793663152</v>
      </c>
      <c r="C39" s="4">
        <f ca="1">C37/C38</f>
        <v>0.18605570687988754</v>
      </c>
      <c r="D39" s="4">
        <f ca="1">D37/D38</f>
        <v>0.1797385620915033</v>
      </c>
      <c r="E39" s="4">
        <f ca="1">E37/E38</f>
        <v>0.17766497461928937</v>
      </c>
    </row>
    <row r="40" spans="1:5" x14ac:dyDescent="0.25">
      <c r="A40" s="3" t="s">
        <v>8</v>
      </c>
      <c r="B40" s="4">
        <f>$B$7*(1-$B$8)</f>
        <v>4.8000000000000001E-2</v>
      </c>
      <c r="C40" s="4">
        <f>$B$7*(1-$B$8)</f>
        <v>4.8000000000000001E-2</v>
      </c>
      <c r="D40" s="4">
        <f>$B$7*(1-$B$8)</f>
        <v>4.8000000000000001E-2</v>
      </c>
      <c r="E40" s="4">
        <f>$B$7*(1-$B$8)</f>
        <v>4.8000000000000001E-2</v>
      </c>
    </row>
    <row r="41" spans="1:5" x14ac:dyDescent="0.25">
      <c r="A41" s="3" t="s">
        <v>9</v>
      </c>
      <c r="B41" s="4">
        <f ca="1">$B$6+($B$6-$B$7)*(1-$B$8)*B39</f>
        <v>0.10630773657397222</v>
      </c>
      <c r="C41" s="4">
        <f ca="1">$B$6+($B$6-$B$7)*(1-$B$8)*C39</f>
        <v>0.10595378262015641</v>
      </c>
      <c r="D41" s="4">
        <f ca="1">$B$6+($B$6-$B$7)*(1-$B$8)*D39</f>
        <v>0.10575163398692811</v>
      </c>
      <c r="E41" s="4">
        <f ca="1">$B$6+($B$6-$B$7)*(1-$B$8)*E39</f>
        <v>0.10568527918781727</v>
      </c>
    </row>
    <row r="42" spans="1:5" ht="17.25" x14ac:dyDescent="0.3">
      <c r="A42" s="5" t="s">
        <v>22</v>
      </c>
      <c r="B42" s="6">
        <f ca="1">B37*B40+B38*B41</f>
        <v>9.670680800376083E-2</v>
      </c>
      <c r="C42" s="6">
        <f ca="1">C37*C40+C38*C41</f>
        <v>9.6862614364559035E-2</v>
      </c>
      <c r="D42" s="6">
        <f ca="1">D37*D40+D38*D41</f>
        <v>9.6952908587257622E-2</v>
      </c>
      <c r="E42" s="6">
        <f ca="1">E37*E40+E38*E41</f>
        <v>9.6982758620689669E-2</v>
      </c>
    </row>
    <row r="43" spans="1:5" ht="19.5" customHeight="1" x14ac:dyDescent="0.25"/>
    <row r="44" spans="1:5" x14ac:dyDescent="0.25">
      <c r="A44" s="42"/>
      <c r="B44" s="41">
        <f>B36</f>
        <v>2023</v>
      </c>
      <c r="C44" s="41">
        <f>B44+1</f>
        <v>2024</v>
      </c>
      <c r="D44" s="41">
        <f>C44+1</f>
        <v>2025</v>
      </c>
      <c r="E44" s="41">
        <f>D44+1</f>
        <v>2026</v>
      </c>
    </row>
    <row r="45" spans="1:5" x14ac:dyDescent="0.25">
      <c r="A45" s="8" t="s">
        <v>2</v>
      </c>
      <c r="B45" s="9">
        <f>B4</f>
        <v>20</v>
      </c>
      <c r="C45" s="9">
        <f>C4</f>
        <v>30</v>
      </c>
      <c r="D45" s="9">
        <f>D4</f>
        <v>40</v>
      </c>
      <c r="E45" s="9">
        <f>E4</f>
        <v>45</v>
      </c>
    </row>
    <row r="46" spans="1:5" x14ac:dyDescent="0.25">
      <c r="A46" s="10" t="s">
        <v>18</v>
      </c>
      <c r="B46" s="11">
        <f ca="1">(B45+C46)/(1+B42)</f>
        <v>425.11945905334335</v>
      </c>
      <c r="C46" s="11">
        <f ca="1">(C45+D46)/(1+C42)</f>
        <v>446.23140495867767</v>
      </c>
      <c r="D46" s="11">
        <f ca="1">(D45+E46)/(1+D42)</f>
        <v>459.45454545454544</v>
      </c>
      <c r="E46" s="11">
        <f ca="1">E45/E42</f>
        <v>463.99999999999994</v>
      </c>
    </row>
    <row r="47" spans="1:5" x14ac:dyDescent="0.25">
      <c r="A47" s="12" t="s">
        <v>4</v>
      </c>
      <c r="B47" s="13">
        <f>B3</f>
        <v>70</v>
      </c>
      <c r="C47" s="13">
        <f>C3</f>
        <v>70</v>
      </c>
      <c r="D47" s="13">
        <f>D3</f>
        <v>70</v>
      </c>
      <c r="E47" s="13">
        <f>E3</f>
        <v>70</v>
      </c>
    </row>
    <row r="48" spans="1:5" x14ac:dyDescent="0.25">
      <c r="A48" s="45" t="s">
        <v>20</v>
      </c>
      <c r="B48" s="46">
        <f ca="1">B46-B47</f>
        <v>355.11945905334335</v>
      </c>
      <c r="C48" s="46">
        <f ca="1">C46-C47</f>
        <v>376.23140495867767</v>
      </c>
      <c r="D48" s="46">
        <f ca="1">D46-D47</f>
        <v>389.45454545454544</v>
      </c>
      <c r="E48" s="46">
        <f ca="1">E46-E47</f>
        <v>393.99999999999994</v>
      </c>
    </row>
    <row r="49" spans="1:5" x14ac:dyDescent="0.25">
      <c r="A49" s="1" t="s">
        <v>21</v>
      </c>
      <c r="B49" s="2">
        <f ca="1">B47/B46</f>
        <v>0.16465959981195899</v>
      </c>
      <c r="C49" s="2">
        <f ca="1">C47/C46</f>
        <v>0.15686928177204876</v>
      </c>
      <c r="D49" s="2">
        <f ca="1">D47/D46</f>
        <v>0.15235457063711913</v>
      </c>
      <c r="E49" s="2">
        <f ca="1">E47/E46</f>
        <v>0.15086206896551727</v>
      </c>
    </row>
  </sheetData>
  <phoneticPr fontId="3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&amp;L&amp;"Times New Roman,Obyčejné"Mařík, M. a kol.: Metody oceňování podniku pro pokročilé
Ekopress 2023&amp;R&amp;"Times New Roman,Obyčejné"Příklad:  Kap. struktura a iterace</oddHeader>
    <oddFooter xml:space="preserve">&amp;C&amp;"Times New Roman,Obyčejné"&amp;A&amp;R&amp;"Times New Roman,Obyčejné"©  Miloš Mařík, Pavla Maříková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Iterace - před vyladěním</vt:lpstr>
      <vt:lpstr>Iterace - po vyladění</vt:lpstr>
    </vt:vector>
  </TitlesOfParts>
  <Company>VŠE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Kapitálová struktura a iterace</dc:title>
  <dc:subject>Metody oceňování podniku pro pokročilé</dc:subject>
  <dc:creator>Mařík Miloš, Maříková Pavla</dc:creator>
  <cp:lastModifiedBy>Pavla Maříková</cp:lastModifiedBy>
  <cp:lastPrinted>2023-08-09T15:43:11Z</cp:lastPrinted>
  <dcterms:created xsi:type="dcterms:W3CDTF">2007-09-15T09:37:29Z</dcterms:created>
  <dcterms:modified xsi:type="dcterms:W3CDTF">2023-08-09T15:43:17Z</dcterms:modified>
</cp:coreProperties>
</file>