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300" windowHeight="8070"/>
  </bookViews>
  <sheets>
    <sheet name="Úvod " sheetId="15" r:id="rId1"/>
    <sheet name="Bootstrapping" sheetId="14" r:id="rId2"/>
  </sheets>
  <calcPr calcId="125725" iterate="1"/>
</workbook>
</file>

<file path=xl/calcChain.xml><?xml version="1.0" encoding="utf-8"?>
<calcChain xmlns="http://schemas.openxmlformats.org/spreadsheetml/2006/main">
  <c r="G8" i="14"/>
  <c r="G17" s="1"/>
  <c r="B8"/>
  <c r="B12"/>
  <c r="C21" s="1"/>
  <c r="C8"/>
  <c r="D8"/>
  <c r="E8"/>
  <c r="D15" s="1"/>
  <c r="F8"/>
  <c r="F16" s="1"/>
  <c r="E15"/>
  <c r="D14"/>
  <c r="C14"/>
  <c r="C13"/>
  <c r="B16"/>
  <c r="B15"/>
  <c r="B14"/>
  <c r="B13"/>
  <c r="C16" l="1"/>
  <c r="D17"/>
  <c r="E16"/>
  <c r="B17"/>
  <c r="F17"/>
  <c r="C17"/>
  <c r="D16"/>
  <c r="E17"/>
  <c r="C15"/>
  <c r="D21"/>
  <c r="B22" s="1"/>
  <c r="E21"/>
  <c r="G21" s="1"/>
  <c r="H21" s="1"/>
  <c r="J21" s="1"/>
  <c r="C22" l="1"/>
  <c r="D22" l="1"/>
  <c r="B23" s="1"/>
  <c r="E22"/>
  <c r="G22" s="1"/>
  <c r="H22" s="1"/>
  <c r="J22" s="1"/>
  <c r="C23" l="1"/>
  <c r="D23" l="1"/>
  <c r="B24" s="1"/>
  <c r="E23"/>
  <c r="G23" s="1"/>
  <c r="H23" s="1"/>
  <c r="J23" s="1"/>
  <c r="C24" l="1"/>
  <c r="D24" l="1"/>
  <c r="B25" s="1"/>
  <c r="E24"/>
  <c r="G24" s="1"/>
  <c r="H24" s="1"/>
  <c r="J24" s="1"/>
  <c r="C25" l="1"/>
  <c r="D25" l="1"/>
  <c r="B26" s="1"/>
  <c r="C26" s="1"/>
  <c r="E25"/>
  <c r="G25" s="1"/>
  <c r="H25" s="1"/>
  <c r="J25" s="1"/>
  <c r="D31" s="1"/>
  <c r="E26" l="1"/>
  <c r="D29" s="1"/>
  <c r="D30" s="1"/>
  <c r="D32" s="1"/>
  <c r="D33" s="1"/>
  <c r="D26"/>
</calcChain>
</file>

<file path=xl/comments1.xml><?xml version="1.0" encoding="utf-8"?>
<comments xmlns="http://schemas.openxmlformats.org/spreadsheetml/2006/main">
  <authors>
    <author>Mařík Miloš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Mařík Miloš:</t>
        </r>
        <r>
          <rPr>
            <sz val="8"/>
            <color indexed="81"/>
            <rFont val="Tahoma"/>
            <family val="2"/>
            <charset val="238"/>
          </rPr>
          <t xml:space="preserve">
Mezivýpočet do vzorce pro spotovou míru</t>
        </r>
      </text>
    </comment>
    <comment ref="I26" authorId="0">
      <text>
        <r>
          <rPr>
            <b/>
            <sz val="8"/>
            <color indexed="81"/>
            <rFont val="Tahoma"/>
            <family val="2"/>
            <charset val="238"/>
          </rPr>
          <t>Mařík Miloš:</t>
        </r>
        <r>
          <rPr>
            <sz val="8"/>
            <color indexed="81"/>
            <rFont val="Tahoma"/>
            <family val="2"/>
            <charset val="238"/>
          </rPr>
          <t xml:space="preserve">
první rok druhé fáze</t>
        </r>
      </text>
    </comment>
  </commentList>
</comments>
</file>

<file path=xl/sharedStrings.xml><?xml version="1.0" encoding="utf-8"?>
<sst xmlns="http://schemas.openxmlformats.org/spreadsheetml/2006/main" count="46" uniqueCount="44">
  <si>
    <t>Obligace</t>
  </si>
  <si>
    <t>FCF</t>
  </si>
  <si>
    <t>Počet let do splatnosti</t>
  </si>
  <si>
    <t>Kupónová výnosnost</t>
  </si>
  <si>
    <t>Cena (Kč)</t>
  </si>
  <si>
    <t>Rok 1</t>
  </si>
  <si>
    <t>Rok 2</t>
  </si>
  <si>
    <t>Rok 3</t>
  </si>
  <si>
    <t>Rok 4</t>
  </si>
  <si>
    <t>Rok 5</t>
  </si>
  <si>
    <t>Rok 6</t>
  </si>
  <si>
    <t>Odúročitel</t>
  </si>
  <si>
    <t>DFCF</t>
  </si>
  <si>
    <t>x</t>
  </si>
  <si>
    <t>Nominální hodnota</t>
  </si>
  <si>
    <t>r</t>
  </si>
  <si>
    <t>Charakteristicky státních kuponových dluhopisů</t>
  </si>
  <si>
    <t>Časový rozpis plateb plynoucích z dluhopisů (roční kupony + splátka na konci)</t>
  </si>
  <si>
    <t>Diskontované volné peněžní toky za první fázi</t>
  </si>
  <si>
    <t>Ocenění podniku</t>
  </si>
  <si>
    <t>Kalkulovaná úroková míra pro 2. fázi</t>
  </si>
  <si>
    <t>Pokračující hodnota</t>
  </si>
  <si>
    <t>Současná hodnota první fáze</t>
  </si>
  <si>
    <t>Současná hodnota druhé fáze</t>
  </si>
  <si>
    <t>Hodnota podniku</t>
  </si>
  <si>
    <t>Kupon (Kč)</t>
  </si>
  <si>
    <t>Příklad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</si>
  <si>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</si>
  <si>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</si>
  <si>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</si>
  <si>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</si>
  <si>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BEZRIZIKOVÁ VÝNOSNOST: BOOTSTRAPPING</t>
  </si>
  <si>
    <r>
      <t>S</t>
    </r>
    <r>
      <rPr>
        <b/>
        <vertAlign val="subscript"/>
        <sz val="12"/>
        <color indexed="58"/>
        <rFont val="Times New Roman"/>
        <family val="1"/>
        <charset val="238"/>
      </rPr>
      <t>t</t>
    </r>
  </si>
  <si>
    <r>
      <t>i</t>
    </r>
    <r>
      <rPr>
        <b/>
        <sz val="12"/>
        <color indexed="58"/>
        <rFont val="Times New Roman"/>
        <family val="1"/>
        <charset val="238"/>
      </rPr>
      <t>f</t>
    </r>
    <r>
      <rPr>
        <b/>
        <vertAlign val="subscript"/>
        <sz val="12"/>
        <color indexed="58"/>
        <rFont val="Times New Roman"/>
        <family val="1"/>
        <charset val="238"/>
      </rPr>
      <t>1</t>
    </r>
  </si>
  <si>
    <r>
      <t>1/(1+</t>
    </r>
    <r>
      <rPr>
        <b/>
        <vertAlign val="subscript"/>
        <sz val="12"/>
        <color indexed="58"/>
        <rFont val="Times New Roman"/>
        <family val="1"/>
        <charset val="238"/>
      </rPr>
      <t>i</t>
    </r>
    <r>
      <rPr>
        <b/>
        <sz val="12"/>
        <color indexed="58"/>
        <rFont val="Times New Roman"/>
        <family val="1"/>
        <charset val="238"/>
      </rPr>
      <t>f</t>
    </r>
    <r>
      <rPr>
        <b/>
        <vertAlign val="subscript"/>
        <sz val="12"/>
        <color indexed="58"/>
        <rFont val="Times New Roman"/>
        <family val="1"/>
        <charset val="238"/>
      </rPr>
      <t>1</t>
    </r>
    <r>
      <rPr>
        <b/>
        <sz val="12"/>
        <color indexed="58"/>
        <rFont val="Times New Roman"/>
        <family val="1"/>
        <charset val="238"/>
      </rPr>
      <t>+r)</t>
    </r>
  </si>
  <si>
    <t>Mařík Miloš a kol.:</t>
  </si>
  <si>
    <t>METODY OCEŇOVÁNÍ PODNIKU PRO POKROČILÉ</t>
  </si>
  <si>
    <t>Ekopress 2011, Praha, první vydání</t>
  </si>
  <si>
    <t>ISBN 978-80-86929-80-4</t>
  </si>
  <si>
    <t>© Miloš Mařík, Pavla Maříková</t>
  </si>
  <si>
    <t>Strana publikace: 292</t>
  </si>
  <si>
    <t>Obligace č.</t>
  </si>
  <si>
    <r>
      <t>1/S</t>
    </r>
    <r>
      <rPr>
        <b/>
        <vertAlign val="subscript"/>
        <sz val="12"/>
        <color indexed="58"/>
        <rFont val="Times New Roman"/>
        <family val="1"/>
        <charset val="238"/>
      </rPr>
      <t>t</t>
    </r>
    <r>
      <rPr>
        <b/>
        <vertAlign val="superscript"/>
        <sz val="12"/>
        <color indexed="58"/>
        <rFont val="Times New Roman"/>
        <family val="1"/>
        <charset val="238"/>
      </rPr>
      <t>t</t>
    </r>
  </si>
  <si>
    <r>
      <t>S</t>
    </r>
    <r>
      <rPr>
        <b/>
        <sz val="12"/>
        <color indexed="58"/>
        <rFont val="Times New Roman"/>
        <family val="1"/>
        <charset val="238"/>
      </rPr>
      <t>1/S</t>
    </r>
    <r>
      <rPr>
        <b/>
        <vertAlign val="superscript"/>
        <sz val="12"/>
        <color indexed="58"/>
        <rFont val="Times New Roman"/>
        <family val="1"/>
        <charset val="238"/>
      </rPr>
      <t>t</t>
    </r>
    <r>
      <rPr>
        <b/>
        <vertAlign val="subscript"/>
        <sz val="12"/>
        <color indexed="58"/>
        <rFont val="Times New Roman"/>
        <family val="1"/>
        <charset val="238"/>
      </rPr>
      <t>1 až t-1</t>
    </r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</si>
</sst>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%"/>
    <numFmt numFmtId="166" formatCode="0_);\-0_)"/>
    <numFmt numFmtId="167" formatCode="0_)"/>
    <numFmt numFmtId="168" formatCode="0_);\-0_);"/>
    <numFmt numFmtId="169" formatCode="#,##0_);[Red]\-#,##0_)"/>
  </numFmts>
  <fonts count="25"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color indexed="58"/>
      <name val="Times New Roman"/>
      <family val="1"/>
      <charset val="238"/>
    </font>
    <font>
      <b/>
      <sz val="12"/>
      <color indexed="58"/>
      <name val="Symbol"/>
      <family val="1"/>
      <charset val="2"/>
    </font>
    <font>
      <b/>
      <vertAlign val="subscript"/>
      <sz val="12"/>
      <color indexed="58"/>
      <name val="Times New Roman"/>
      <family val="1"/>
      <charset val="238"/>
    </font>
    <font>
      <sz val="12"/>
      <color indexed="58"/>
      <name val="Times New Roman"/>
      <family val="1"/>
      <charset val="238"/>
    </font>
    <font>
      <b/>
      <vertAlign val="superscript"/>
      <sz val="12"/>
      <color indexed="5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7" fontId="4" fillId="2" borderId="0" applyBorder="0"/>
    <xf numFmtId="167" fontId="5" fillId="2" borderId="0" applyBorder="0"/>
    <xf numFmtId="166" fontId="4" fillId="2" borderId="0" applyBorder="0">
      <alignment horizontal="left"/>
    </xf>
    <xf numFmtId="166" fontId="5" fillId="2" borderId="0" applyBorder="0">
      <alignment horizontal="left"/>
    </xf>
    <xf numFmtId="169" fontId="6" fillId="3" borderId="1">
      <protection locked="0"/>
    </xf>
    <xf numFmtId="168" fontId="4" fillId="4" borderId="0" applyBorder="0">
      <alignment horizontal="left"/>
    </xf>
    <xf numFmtId="168" fontId="5" fillId="4" borderId="0" applyBorder="0">
      <alignment horizontal="left"/>
    </xf>
    <xf numFmtId="169" fontId="5" fillId="5" borderId="1"/>
    <xf numFmtId="169" fontId="5" fillId="6" borderId="1"/>
    <xf numFmtId="0" fontId="3" fillId="7" borderId="2" applyBorder="0"/>
    <xf numFmtId="1" fontId="4" fillId="7" borderId="0" applyBorder="0">
      <alignment horizontal="left"/>
    </xf>
    <xf numFmtId="166" fontId="4" fillId="8" borderId="3" applyNumberFormat="0" applyBorder="0">
      <alignment horizontal="center" vertical="center"/>
    </xf>
  </cellStyleXfs>
  <cellXfs count="54">
    <xf numFmtId="0" fontId="0" fillId="0" borderId="0" xfId="0"/>
    <xf numFmtId="0" fontId="7" fillId="0" borderId="0" xfId="0" applyFont="1"/>
    <xf numFmtId="0" fontId="10" fillId="0" borderId="0" xfId="0" applyFont="1"/>
    <xf numFmtId="0" fontId="7" fillId="0" borderId="1" xfId="0" applyFont="1" applyBorder="1"/>
    <xf numFmtId="1" fontId="7" fillId="0" borderId="1" xfId="0" applyNumberFormat="1" applyFont="1" applyBorder="1"/>
    <xf numFmtId="10" fontId="8" fillId="0" borderId="1" xfId="0" applyNumberFormat="1" applyFont="1" applyBorder="1"/>
    <xf numFmtId="10" fontId="7" fillId="0" borderId="4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3" fontId="7" fillId="0" borderId="9" xfId="0" applyNumberFormat="1" applyFont="1" applyFill="1" applyBorder="1"/>
    <xf numFmtId="3" fontId="7" fillId="0" borderId="4" xfId="0" applyNumberFormat="1" applyFont="1" applyFill="1" applyBorder="1"/>
    <xf numFmtId="0" fontId="7" fillId="0" borderId="10" xfId="0" applyFont="1" applyBorder="1"/>
    <xf numFmtId="0" fontId="7" fillId="0" borderId="11" xfId="0" applyFont="1" applyBorder="1"/>
    <xf numFmtId="3" fontId="9" fillId="0" borderId="1" xfId="0" applyNumberFormat="1" applyFont="1" applyFill="1" applyBorder="1"/>
    <xf numFmtId="0" fontId="9" fillId="0" borderId="10" xfId="0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/>
    <xf numFmtId="3" fontId="7" fillId="0" borderId="10" xfId="0" applyNumberFormat="1" applyFont="1" applyFill="1" applyBorder="1"/>
    <xf numFmtId="3" fontId="7" fillId="0" borderId="6" xfId="0" applyNumberFormat="1" applyFont="1" applyFill="1" applyBorder="1"/>
    <xf numFmtId="3" fontId="7" fillId="0" borderId="12" xfId="0" applyNumberFormat="1" applyFont="1" applyFill="1" applyBorder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13" xfId="0" applyNumberFormat="1" applyFont="1" applyFill="1" applyBorder="1"/>
    <xf numFmtId="0" fontId="0" fillId="0" borderId="14" xfId="0" applyBorder="1"/>
    <xf numFmtId="0" fontId="1" fillId="0" borderId="0" xfId="1"/>
    <xf numFmtId="0" fontId="16" fillId="0" borderId="0" xfId="1" applyFont="1"/>
    <xf numFmtId="0" fontId="17" fillId="0" borderId="0" xfId="1" applyFont="1"/>
    <xf numFmtId="0" fontId="19" fillId="0" borderId="0" xfId="1" applyFont="1"/>
    <xf numFmtId="0" fontId="5" fillId="0" borderId="0" xfId="1" applyFont="1"/>
    <xf numFmtId="0" fontId="20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7" fillId="0" borderId="0" xfId="0" applyFont="1" applyFill="1"/>
    <xf numFmtId="0" fontId="0" fillId="0" borderId="0" xfId="0" applyFill="1"/>
    <xf numFmtId="0" fontId="20" fillId="9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20" fillId="9" borderId="1" xfId="0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left" vertical="top" wrapText="1"/>
    </xf>
    <xf numFmtId="3" fontId="7" fillId="10" borderId="1" xfId="0" applyNumberFormat="1" applyFont="1" applyFill="1" applyBorder="1"/>
    <xf numFmtId="165" fontId="7" fillId="10" borderId="1" xfId="0" applyNumberFormat="1" applyFont="1" applyFill="1" applyBorder="1" applyAlignment="1">
      <alignment vertical="center"/>
    </xf>
    <xf numFmtId="3" fontId="7" fillId="10" borderId="1" xfId="0" applyNumberFormat="1" applyFont="1" applyFill="1" applyBorder="1" applyAlignment="1">
      <alignment vertical="center"/>
    </xf>
    <xf numFmtId="9" fontId="7" fillId="10" borderId="1" xfId="0" applyNumberFormat="1" applyFont="1" applyFill="1" applyBorder="1"/>
    <xf numFmtId="0" fontId="7" fillId="10" borderId="1" xfId="0" applyFont="1" applyFill="1" applyBorder="1"/>
    <xf numFmtId="0" fontId="14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" fillId="0" borderId="0" xfId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4">
    <cellStyle name="normální" xfId="0" builtinId="0"/>
    <cellStyle name="normální_DM_2007_01_Iterace" xfId="1"/>
    <cellStyle name="STCisRadku1" xfId="2"/>
    <cellStyle name="STCisRadku2" xfId="3"/>
    <cellStyle name="STCisRadku3" xfId="4"/>
    <cellStyle name="STCisRadku4" xfId="5"/>
    <cellStyle name="STEdit" xfId="6"/>
    <cellStyle name="STNazRadku1" xfId="7"/>
    <cellStyle name="STNazRadku2" xfId="8"/>
    <cellStyle name="STNonEdit" xfId="9"/>
    <cellStyle name="STNonEdit2" xfId="10"/>
    <cellStyle name="STNormální" xfId="11"/>
    <cellStyle name="STPopis1" xfId="12"/>
    <cellStyle name="STPopis2b" xfId="1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sqref="A1:I1"/>
    </sheetView>
  </sheetViews>
  <sheetFormatPr defaultColWidth="8" defaultRowHeight="12.75"/>
  <cols>
    <col min="1" max="10" width="8.125" style="27" customWidth="1"/>
    <col min="11" max="16384" width="8" style="27"/>
  </cols>
  <sheetData>
    <row r="1" spans="1:9">
      <c r="A1" s="50"/>
      <c r="B1" s="50"/>
      <c r="C1" s="50"/>
      <c r="D1" s="50"/>
      <c r="E1" s="50"/>
      <c r="F1" s="50"/>
      <c r="G1" s="50"/>
      <c r="H1" s="50"/>
      <c r="I1" s="50"/>
    </row>
    <row r="2" spans="1:9" ht="21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spans="1:9" s="28" customFormat="1" ht="23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</row>
    <row r="4" spans="1:9" ht="15" customHeight="1">
      <c r="A4" s="53" t="s">
        <v>37</v>
      </c>
      <c r="B4" s="53"/>
      <c r="C4" s="53"/>
      <c r="D4" s="53"/>
      <c r="E4" s="53"/>
      <c r="F4" s="53"/>
      <c r="G4" s="53"/>
      <c r="H4" s="53"/>
      <c r="I4" s="53"/>
    </row>
    <row r="5" spans="1:9" ht="15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</row>
    <row r="6" spans="1:9" ht="21.75" customHeight="1">
      <c r="A6" s="29"/>
      <c r="B6" s="29"/>
      <c r="C6" s="29"/>
      <c r="D6" s="29"/>
      <c r="E6" s="29"/>
      <c r="F6" s="29"/>
      <c r="G6" s="29"/>
      <c r="H6" s="29"/>
      <c r="I6" s="29"/>
    </row>
    <row r="7" spans="1:9" ht="15">
      <c r="A7" s="48" t="s">
        <v>26</v>
      </c>
      <c r="B7" s="48"/>
      <c r="C7" s="48"/>
      <c r="D7" s="48"/>
      <c r="E7" s="48"/>
      <c r="F7" s="48"/>
      <c r="G7" s="48"/>
      <c r="H7" s="48"/>
      <c r="I7" s="48"/>
    </row>
    <row r="8" spans="1:9" ht="19.5" customHeight="1">
      <c r="A8" s="49" t="s">
        <v>31</v>
      </c>
      <c r="B8" s="49"/>
      <c r="C8" s="49"/>
      <c r="D8" s="49"/>
      <c r="E8" s="49"/>
      <c r="F8" s="49"/>
      <c r="G8" s="49"/>
      <c r="H8" s="49"/>
      <c r="I8" s="49"/>
    </row>
    <row r="9" spans="1:9" ht="9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9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5">
      <c r="A11" s="48" t="s">
        <v>40</v>
      </c>
      <c r="B11" s="48"/>
      <c r="C11" s="48"/>
      <c r="D11" s="48"/>
      <c r="E11" s="48"/>
      <c r="F11" s="48"/>
      <c r="G11" s="48"/>
      <c r="H11" s="48"/>
      <c r="I11" s="48"/>
    </row>
    <row r="12" spans="1:9" customFormat="1" ht="23.25" customHeight="1">
      <c r="A12" s="48" t="s">
        <v>39</v>
      </c>
      <c r="B12" s="48"/>
      <c r="C12" s="48"/>
      <c r="D12" s="48"/>
      <c r="E12" s="48"/>
      <c r="F12" s="48"/>
      <c r="G12" s="48"/>
      <c r="H12" s="48"/>
      <c r="I12" s="48"/>
    </row>
    <row r="13" spans="1:9" ht="24" customHeight="1"/>
    <row r="14" spans="1:9">
      <c r="B14" s="27" t="s">
        <v>27</v>
      </c>
    </row>
    <row r="15" spans="1:9">
      <c r="B15" s="27" t="s">
        <v>28</v>
      </c>
    </row>
    <row r="17" spans="2:2">
      <c r="B17" s="27" t="s">
        <v>29</v>
      </c>
    </row>
    <row r="18" spans="2:2">
      <c r="B18" s="27" t="s">
        <v>30</v>
      </c>
    </row>
    <row r="20" spans="2:2" ht="15">
      <c r="B20" s="30"/>
    </row>
    <row r="21" spans="2:2" ht="15">
      <c r="B21" s="30"/>
    </row>
    <row r="22" spans="2:2" ht="14.25">
      <c r="B22" s="31"/>
    </row>
  </sheetData>
  <mergeCells count="10">
    <mergeCell ref="A12:I12"/>
    <mergeCell ref="A7:I7"/>
    <mergeCell ref="A8:I8"/>
    <mergeCell ref="A11:I11"/>
    <mergeCell ref="A1:I1"/>
    <mergeCell ref="A2:I2"/>
    <mergeCell ref="A3:I3"/>
    <mergeCell ref="A4:I4"/>
    <mergeCell ref="A5:I5"/>
    <mergeCell ref="A9:I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&amp;L&amp;10Mařík, M. a kol.: Metody oceňování podniku pro pokročilé
Ekopress 2011&amp;R&amp;10Příklad:  Bootstrapping</oddHeader>
    <oddFooter>&amp;C&amp;9&amp;A&amp;R&amp;10©  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workbookViewId="0"/>
  </sheetViews>
  <sheetFormatPr defaultRowHeight="15.75"/>
  <cols>
    <col min="1" max="1" width="10.75" customWidth="1"/>
    <col min="2" max="2" width="9.625" customWidth="1"/>
    <col min="3" max="5" width="9" customWidth="1"/>
    <col min="8" max="8" width="9.125" customWidth="1"/>
    <col min="9" max="9" width="5.625" customWidth="1"/>
    <col min="10" max="10" width="5.875" customWidth="1"/>
  </cols>
  <sheetData>
    <row r="1" spans="1:18" ht="18.75">
      <c r="A1" s="2" t="s">
        <v>16</v>
      </c>
    </row>
    <row r="2" spans="1:18">
      <c r="A2" s="13" t="s">
        <v>14</v>
      </c>
      <c r="B2" s="26"/>
      <c r="C2" s="43">
        <v>1000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8" customFormat="1">
      <c r="A3" s="35"/>
      <c r="B3" s="36"/>
      <c r="C3" s="2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8" customFormat="1">
      <c r="A4" s="39" t="s">
        <v>41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38" customFormat="1" ht="33" customHeight="1">
      <c r="A5" s="42" t="s">
        <v>2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s="38" customFormat="1" ht="31.5">
      <c r="A6" s="42" t="s">
        <v>3</v>
      </c>
      <c r="B6" s="44">
        <v>0.05</v>
      </c>
      <c r="C6" s="44">
        <v>6.5000000000000002E-2</v>
      </c>
      <c r="D6" s="44">
        <v>2.5000000000000001E-2</v>
      </c>
      <c r="E6" s="44">
        <v>0.04</v>
      </c>
      <c r="F6" s="44">
        <v>0.05</v>
      </c>
      <c r="G6" s="44">
        <v>5.8000000000000003E-2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38" customFormat="1">
      <c r="A7" s="42" t="s">
        <v>4</v>
      </c>
      <c r="B7" s="45">
        <v>1030</v>
      </c>
      <c r="C7" s="45">
        <v>1080</v>
      </c>
      <c r="D7" s="45">
        <v>990</v>
      </c>
      <c r="E7" s="45">
        <v>1010</v>
      </c>
      <c r="F7" s="45">
        <v>1040</v>
      </c>
      <c r="G7" s="45">
        <v>1050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38" customFormat="1">
      <c r="A8" s="42" t="s">
        <v>25</v>
      </c>
      <c r="B8" s="40">
        <f t="shared" ref="B8:G8" si="0">B6*$C$2</f>
        <v>50</v>
      </c>
      <c r="C8" s="40">
        <f t="shared" si="0"/>
        <v>65</v>
      </c>
      <c r="D8" s="40">
        <f t="shared" si="0"/>
        <v>25</v>
      </c>
      <c r="E8" s="40">
        <f t="shared" si="0"/>
        <v>40</v>
      </c>
      <c r="F8" s="40">
        <f t="shared" si="0"/>
        <v>50</v>
      </c>
      <c r="G8" s="40">
        <f t="shared" si="0"/>
        <v>58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>
      <c r="A10" s="2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32" t="s">
        <v>0</v>
      </c>
      <c r="B11" s="32" t="s">
        <v>5</v>
      </c>
      <c r="C11" s="32" t="s">
        <v>6</v>
      </c>
      <c r="D11" s="32" t="s">
        <v>7</v>
      </c>
      <c r="E11" s="32" t="s">
        <v>8</v>
      </c>
      <c r="F11" s="32" t="s">
        <v>9</v>
      </c>
      <c r="G11" s="32" t="s">
        <v>10</v>
      </c>
    </row>
    <row r="12" spans="1:18">
      <c r="A12" s="3">
        <v>1</v>
      </c>
      <c r="B12" s="19">
        <f>C2+B8</f>
        <v>1050</v>
      </c>
      <c r="C12" s="20"/>
      <c r="D12" s="21"/>
      <c r="E12" s="21"/>
      <c r="F12" s="21"/>
      <c r="G12" s="22"/>
    </row>
    <row r="13" spans="1:18">
      <c r="A13" s="3">
        <v>2</v>
      </c>
      <c r="B13" s="19">
        <f>C8</f>
        <v>65</v>
      </c>
      <c r="C13" s="19">
        <f>C8+C2</f>
        <v>1065</v>
      </c>
      <c r="D13" s="23"/>
      <c r="E13" s="24"/>
      <c r="F13" s="24"/>
      <c r="G13" s="25"/>
    </row>
    <row r="14" spans="1:18">
      <c r="A14" s="3">
        <v>3</v>
      </c>
      <c r="B14" s="19">
        <f>$D$8</f>
        <v>25</v>
      </c>
      <c r="C14" s="19">
        <f>$D$8</f>
        <v>25</v>
      </c>
      <c r="D14" s="19">
        <f>D8+C2</f>
        <v>1025</v>
      </c>
      <c r="E14" s="23"/>
      <c r="F14" s="24"/>
      <c r="G14" s="25"/>
    </row>
    <row r="15" spans="1:18">
      <c r="A15" s="3">
        <v>4</v>
      </c>
      <c r="B15" s="19">
        <f>$E$8</f>
        <v>40</v>
      </c>
      <c r="C15" s="19">
        <f>$E$8</f>
        <v>40</v>
      </c>
      <c r="D15" s="19">
        <f>$E$8</f>
        <v>40</v>
      </c>
      <c r="E15" s="19">
        <f>E8+C2</f>
        <v>1040</v>
      </c>
      <c r="F15" s="23"/>
      <c r="G15" s="25"/>
    </row>
    <row r="16" spans="1:18">
      <c r="A16" s="3">
        <v>5</v>
      </c>
      <c r="B16" s="19">
        <f>$F$8</f>
        <v>50</v>
      </c>
      <c r="C16" s="19">
        <f>$F$8</f>
        <v>50</v>
      </c>
      <c r="D16" s="19">
        <f>$F$8</f>
        <v>50</v>
      </c>
      <c r="E16" s="19">
        <f>$F$8</f>
        <v>50</v>
      </c>
      <c r="F16" s="19">
        <f>F8+C2</f>
        <v>1050</v>
      </c>
      <c r="G16" s="11"/>
    </row>
    <row r="17" spans="1:18">
      <c r="A17" s="3">
        <v>6</v>
      </c>
      <c r="B17" s="19">
        <f>$G$8</f>
        <v>58</v>
      </c>
      <c r="C17" s="19">
        <f>$G$8</f>
        <v>58</v>
      </c>
      <c r="D17" s="19">
        <f>$G$8</f>
        <v>58</v>
      </c>
      <c r="E17" s="19">
        <f>$G$8</f>
        <v>58</v>
      </c>
      <c r="F17" s="19">
        <f>$G$8</f>
        <v>58</v>
      </c>
      <c r="G17" s="19">
        <f>G8+$C$2</f>
        <v>1058</v>
      </c>
    </row>
    <row r="18" spans="1:18">
      <c r="A18" s="1"/>
      <c r="B18" s="1"/>
      <c r="C18" s="1"/>
      <c r="D18" s="1"/>
      <c r="E18" s="1"/>
      <c r="F18" s="1"/>
      <c r="G18" s="1"/>
    </row>
    <row r="19" spans="1:18" ht="18.75">
      <c r="A19" s="2" t="s">
        <v>18</v>
      </c>
      <c r="B19" s="1"/>
      <c r="C19" s="1"/>
      <c r="D19" s="1"/>
      <c r="E19" s="1"/>
      <c r="F19" s="1"/>
      <c r="G19" s="1"/>
    </row>
    <row r="20" spans="1:18" ht="19.5">
      <c r="A20" s="32" t="s">
        <v>0</v>
      </c>
      <c r="B20" s="33" t="s">
        <v>43</v>
      </c>
      <c r="C20" s="32" t="s">
        <v>32</v>
      </c>
      <c r="D20" s="32" t="s">
        <v>42</v>
      </c>
      <c r="E20" s="34" t="s">
        <v>33</v>
      </c>
      <c r="F20" s="32" t="s">
        <v>15</v>
      </c>
      <c r="G20" s="32" t="s">
        <v>34</v>
      </c>
      <c r="H20" s="32" t="s">
        <v>11</v>
      </c>
      <c r="I20" s="32" t="s">
        <v>1</v>
      </c>
      <c r="J20" s="32" t="s">
        <v>12</v>
      </c>
      <c r="K20" s="1"/>
      <c r="L20" s="1"/>
    </row>
    <row r="21" spans="1:18">
      <c r="A21" s="3">
        <v>1</v>
      </c>
      <c r="B21" s="3"/>
      <c r="C21" s="5">
        <f>B12/B7-1</f>
        <v>1.9417475728155331E-2</v>
      </c>
      <c r="D21" s="17">
        <f t="shared" ref="D21:D26" si="1">1/(1+C21)^A12</f>
        <v>0.98095238095238091</v>
      </c>
      <c r="E21" s="5">
        <f>C21</f>
        <v>1.9417475728155331E-2</v>
      </c>
      <c r="F21" s="46">
        <v>0.03</v>
      </c>
      <c r="G21" s="17">
        <f>1/(1+E21+F21)</f>
        <v>0.95290961236007032</v>
      </c>
      <c r="H21" s="17">
        <f>G21</f>
        <v>0.95290961236007032</v>
      </c>
      <c r="I21" s="47">
        <v>100</v>
      </c>
      <c r="J21" s="4">
        <f>I21*H21</f>
        <v>95.290961236007035</v>
      </c>
      <c r="K21" s="1"/>
      <c r="L21" s="1"/>
      <c r="M21" s="1"/>
      <c r="N21" s="1"/>
      <c r="O21" s="1"/>
      <c r="P21" s="1"/>
      <c r="Q21" s="1"/>
      <c r="R21" s="1"/>
    </row>
    <row r="22" spans="1:18">
      <c r="A22" s="3">
        <v>2</v>
      </c>
      <c r="B22" s="17">
        <f>B21+D21</f>
        <v>0.98095238095238091</v>
      </c>
      <c r="C22" s="5">
        <f>(($C$2+C8)/(C7-C8*B22))^(1/A13)-1</f>
        <v>2.371028919171847E-2</v>
      </c>
      <c r="D22" s="17">
        <f t="shared" si="1"/>
        <v>0.95421417393248364</v>
      </c>
      <c r="E22" s="5">
        <f>(1+C22)^A13/(1+C21)^A12-1</f>
        <v>2.8021179888477743E-2</v>
      </c>
      <c r="F22" s="46">
        <v>0.04</v>
      </c>
      <c r="G22" s="17">
        <f>1/(1+E22+F22)</f>
        <v>0.93631101969758646</v>
      </c>
      <c r="H22" s="17">
        <f>G22*H21</f>
        <v>0.89221977082848924</v>
      </c>
      <c r="I22" s="47">
        <v>110</v>
      </c>
      <c r="J22" s="4">
        <f>I22*H22</f>
        <v>98.144174791133821</v>
      </c>
      <c r="K22" s="1"/>
      <c r="L22" s="1"/>
      <c r="M22" s="1"/>
      <c r="N22" s="1"/>
      <c r="O22" s="1"/>
      <c r="P22" s="1"/>
      <c r="Q22" s="1"/>
      <c r="R22" s="1"/>
    </row>
    <row r="23" spans="1:18">
      <c r="A23" s="3">
        <v>3</v>
      </c>
      <c r="B23" s="17">
        <f>B22+D22</f>
        <v>1.9351665548848644</v>
      </c>
      <c r="C23" s="5">
        <f>(($C$2+D8)/(D7-D8*B23))^(1/A14)-1</f>
        <v>2.8685461135421253E-2</v>
      </c>
      <c r="D23" s="17">
        <f t="shared" si="1"/>
        <v>0.9186544742711007</v>
      </c>
      <c r="E23" s="5">
        <f>(1+C23)^A14/(1+C22)^A13-1</f>
        <v>3.8708459662810224E-2</v>
      </c>
      <c r="F23" s="46">
        <v>0.04</v>
      </c>
      <c r="G23" s="17">
        <f>1/(1+E23+F23)</f>
        <v>0.9270345393532804</v>
      </c>
      <c r="H23" s="17">
        <f>G23*H22</f>
        <v>0.82711854425187792</v>
      </c>
      <c r="I23" s="47">
        <v>115</v>
      </c>
      <c r="J23" s="4">
        <f>I23*H23</f>
        <v>95.118632588965966</v>
      </c>
      <c r="K23" s="1"/>
      <c r="L23" s="1"/>
      <c r="M23" s="1"/>
      <c r="N23" s="1"/>
      <c r="O23" s="1"/>
      <c r="P23" s="1"/>
      <c r="Q23" s="1"/>
      <c r="R23" s="1"/>
    </row>
    <row r="24" spans="1:18">
      <c r="A24" s="3">
        <v>4</v>
      </c>
      <c r="B24" s="17">
        <f>B23+D23</f>
        <v>2.8538210291559651</v>
      </c>
      <c r="C24" s="5">
        <f>(($C$2+E8)/(E7-E8*B24))^(1/A15)-1</f>
        <v>3.8005977961756532E-2</v>
      </c>
      <c r="D24" s="17">
        <f t="shared" si="1"/>
        <v>0.86139149887861621</v>
      </c>
      <c r="E24" s="5">
        <f>(1+C24)^A15/(1+C23)^A14-1</f>
        <v>6.6477293387537495E-2</v>
      </c>
      <c r="F24" s="46">
        <v>0.04</v>
      </c>
      <c r="G24" s="17">
        <f>1/(1+E24+F24)</f>
        <v>0.9037691111929177</v>
      </c>
      <c r="H24" s="17">
        <f>G24*H23</f>
        <v>0.74752419158969963</v>
      </c>
      <c r="I24" s="47">
        <v>120</v>
      </c>
      <c r="J24" s="4">
        <f>I24*H24</f>
        <v>89.70290299076396</v>
      </c>
      <c r="K24" s="1"/>
      <c r="L24" s="1"/>
      <c r="M24" s="1"/>
      <c r="N24" s="1"/>
      <c r="O24" s="1"/>
      <c r="P24" s="1"/>
      <c r="Q24" s="1"/>
      <c r="R24" s="1"/>
    </row>
    <row r="25" spans="1:18">
      <c r="A25" s="3">
        <v>5</v>
      </c>
      <c r="B25" s="17">
        <f>B24+D24</f>
        <v>3.7152125280345816</v>
      </c>
      <c r="C25" s="5">
        <f>(($C$2+F8)/(F7-F8*B25))^(1/A16)-1</f>
        <v>4.2130107038235609E-2</v>
      </c>
      <c r="D25" s="17">
        <f t="shared" si="1"/>
        <v>0.81356130818882899</v>
      </c>
      <c r="E25" s="5">
        <f>(1+C25)^A16/(1+C24)^A15-1</f>
        <v>5.8791132528497547E-2</v>
      </c>
      <c r="F25" s="46">
        <v>0.05</v>
      </c>
      <c r="G25" s="17">
        <f>1/(1+E25+F25)</f>
        <v>0.90188311455881753</v>
      </c>
      <c r="H25" s="17">
        <f>G25*H24</f>
        <v>0.67417944611898051</v>
      </c>
      <c r="I25" s="47">
        <v>122</v>
      </c>
      <c r="J25" s="4">
        <f>I25*H25</f>
        <v>82.249892426515629</v>
      </c>
      <c r="K25" s="1"/>
      <c r="L25" s="1"/>
      <c r="M25" s="1"/>
      <c r="N25" s="1"/>
      <c r="O25" s="1"/>
      <c r="P25" s="1"/>
      <c r="Q25" s="1"/>
      <c r="R25" s="1"/>
    </row>
    <row r="26" spans="1:18">
      <c r="A26" s="3">
        <v>6</v>
      </c>
      <c r="B26" s="17">
        <f>B25+D25</f>
        <v>4.5287738362234107</v>
      </c>
      <c r="C26" s="5">
        <f>(($C$2+G8)/(G7-G8*B26))^(1/A17)-1</f>
        <v>5.0480613353529602E-2</v>
      </c>
      <c r="D26" s="17">
        <f t="shared" si="1"/>
        <v>0.74416929820325384</v>
      </c>
      <c r="E26" s="5">
        <f>(1+C26)^A17/(1+C25)^A16-1</f>
        <v>9.3247612005920466E-2</v>
      </c>
      <c r="F26" s="46">
        <v>0.05</v>
      </c>
      <c r="G26" s="18" t="s">
        <v>13</v>
      </c>
      <c r="H26" s="18" t="s">
        <v>13</v>
      </c>
      <c r="I26" s="47">
        <v>125</v>
      </c>
      <c r="J26" s="3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8" ht="18.75">
      <c r="A28" s="2" t="s">
        <v>19</v>
      </c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7" t="s">
        <v>20</v>
      </c>
      <c r="B29" s="8"/>
      <c r="C29" s="8"/>
      <c r="D29" s="6">
        <f>E26+F26</f>
        <v>0.14324761200592045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9" t="s">
        <v>21</v>
      </c>
      <c r="B30" s="10"/>
      <c r="C30" s="10"/>
      <c r="D30" s="11">
        <f>I26/D29</f>
        <v>872.61489563144494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7" t="s">
        <v>22</v>
      </c>
      <c r="B31" s="8"/>
      <c r="C31" s="8"/>
      <c r="D31" s="12">
        <f>SUM(J21:J25)</f>
        <v>460.50656403338644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9" t="s">
        <v>23</v>
      </c>
      <c r="B32" s="10"/>
      <c r="C32" s="10"/>
      <c r="D32" s="11">
        <f>D30*H25</f>
        <v>588.29902701197955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6" t="s">
        <v>24</v>
      </c>
      <c r="B33" s="14"/>
      <c r="C33" s="14"/>
      <c r="D33" s="15">
        <f>D31+D32</f>
        <v>1048.8055910453659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honeticPr fontId="11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Header>&amp;L&amp;10Mařík, M. a kol.: Metody oceňování podniku pro pokročilé
Ekopress 2011&amp;R&amp;10Příklad:  Bootstrapping</oddHeader>
    <oddFooter>&amp;C&amp;9&amp;A&amp;R&amp;10©  Miloš Mařík, Pavla Maříková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 </vt:lpstr>
      <vt:lpstr>Bootstrapping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Bezriziková výnosnost: Bootstrapping</dc:title>
  <dc:subject>Metody oceňování podniku pro pokročilé</dc:subject>
  <dc:creator>Mařík Miloš, Maříková Pavla</dc:creator>
  <cp:lastModifiedBy>Miloš Mařík</cp:lastModifiedBy>
  <cp:lastPrinted>2012-01-10T11:31:22Z</cp:lastPrinted>
  <dcterms:created xsi:type="dcterms:W3CDTF">2007-09-15T09:37:29Z</dcterms:created>
  <dcterms:modified xsi:type="dcterms:W3CDTF">2014-05-23T09:36:14Z</dcterms:modified>
</cp:coreProperties>
</file>