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8070" activeTab="0"/>
  </bookViews>
  <sheets>
    <sheet name="Úvod " sheetId="1" r:id="rId1"/>
    <sheet name="Komplexní stavebnicová metoda" sheetId="2" r:id="rId2"/>
  </sheets>
  <externalReferences>
    <externalReference r:id="rId5"/>
  </externalReferences>
  <definedNames>
    <definedName name="rok">'[1]Úvod'!$B$42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<sst xmlns="http://schemas.openxmlformats.org/spreadsheetml/2006/main" count="124" uniqueCount="60">
  <si>
    <t>Součet</t>
  </si>
  <si>
    <t>NÁKLADY VLASTNÍHO KAPITÁLU - KOMPLEXNÍ STAVEBNICOVÁ METODA</t>
  </si>
  <si>
    <t>Počet hodnocených kritérií</t>
  </si>
  <si>
    <t>Váha</t>
  </si>
  <si>
    <t>Počet x váha</t>
  </si>
  <si>
    <t>OBCHODNÍ RIZIKO</t>
  </si>
  <si>
    <t xml:space="preserve">   Bezriziková výnosová míra:</t>
  </si>
  <si>
    <t>I.   Rizika oboru</t>
  </si>
  <si>
    <t>II.  Rizika trhu</t>
  </si>
  <si>
    <t>III. Rizika z konkurence</t>
  </si>
  <si>
    <t>IV. Management</t>
  </si>
  <si>
    <t>V. Výrobní proces</t>
  </si>
  <si>
    <t>VI. Specifické faktory</t>
  </si>
  <si>
    <t>FINANČNÍ RIZIKO</t>
  </si>
  <si>
    <t xml:space="preserve">Počet  kritérií </t>
  </si>
  <si>
    <t xml:space="preserve">   Poměr OR : FR</t>
  </si>
  <si>
    <t>X - stupeň rizika</t>
  </si>
  <si>
    <t>1  Nízké riziko</t>
  </si>
  <si>
    <t>2  Přiměřené riziko</t>
  </si>
  <si>
    <t>3  Zvýšené riziko</t>
  </si>
  <si>
    <t>4  Vysoké riziko</t>
  </si>
  <si>
    <t>A. OBCHODNÍ RIZIKO</t>
  </si>
  <si>
    <t>I. Rizika oboru</t>
  </si>
  <si>
    <t>Počet</t>
  </si>
  <si>
    <t>Vážený počet</t>
  </si>
  <si>
    <t>Nízké</t>
  </si>
  <si>
    <t>Přiměřené</t>
  </si>
  <si>
    <t>Zvýšené</t>
  </si>
  <si>
    <t>Vysoké</t>
  </si>
  <si>
    <t>II. Rizika trhu</t>
  </si>
  <si>
    <t>VI. Ostatní faktory</t>
  </si>
  <si>
    <t>B. FINANČNÍ RIZIKO</t>
  </si>
  <si>
    <t>Finanční rizika</t>
  </si>
  <si>
    <t>NÁKLADY VLASTNÍHO KAPITÁLU</t>
  </si>
  <si>
    <t>Bezriziková výnosová míra</t>
  </si>
  <si>
    <t xml:space="preserve">Obchodní riziko </t>
  </si>
  <si>
    <t>Finanční riziko</t>
  </si>
  <si>
    <t>Riziková prémie celkem</t>
  </si>
  <si>
    <t>Prémie za nižší likviditu</t>
  </si>
  <si>
    <t>Náklady vlastního kapitálu</t>
  </si>
  <si>
    <r>
      <t xml:space="preserve">   Základní jednotková míra  (r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/ počet)</t>
    </r>
  </si>
  <si>
    <r>
      <t xml:space="preserve">   n</t>
    </r>
    <r>
      <rPr>
        <vertAlign val="subscript"/>
        <sz val="10"/>
        <rFont val="Times New Roman"/>
        <family val="1"/>
      </rPr>
      <t>vk max</t>
    </r>
  </si>
  <si>
    <r>
      <t xml:space="preserve">   a  (n</t>
    </r>
    <r>
      <rPr>
        <vertAlign val="subscript"/>
        <sz val="10"/>
        <rFont val="Times New Roman"/>
        <family val="1"/>
      </rPr>
      <t>vk max</t>
    </r>
    <r>
      <rPr>
        <sz val="10"/>
        <rFont val="Times New Roman"/>
        <family val="1"/>
      </rPr>
      <t xml:space="preserve"> / r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)^(1/4)</t>
    </r>
  </si>
  <si>
    <t>Maříková Pavla - Mařík Miloš</t>
  </si>
  <si>
    <t>DISKONTNÍ MÍRA PRO VÝNOSOVÉ OCEŇOVÁNÍ PODNIKU</t>
  </si>
  <si>
    <t>VŠE - Institut oceňování majetku, 2007, Praha</t>
  </si>
  <si>
    <t>ISBN 978-80-245-1242-6</t>
  </si>
  <si>
    <t>Příklad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</si>
  <si>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</si>
  <si>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</si>
  <si>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</si>
  <si>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</si>
  <si>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Strana publikace: 186</t>
  </si>
  <si>
    <t xml:space="preserve">NÁKLADY VLASTNÍHO KAPITÁLU: </t>
  </si>
  <si>
    <t>KOMPLEXNÍ STAVEBNICOVÁ METODA</t>
  </si>
  <si>
    <r>
      <t>a</t>
    </r>
    <r>
      <rPr>
        <b/>
        <vertAlign val="superscript"/>
        <sz val="12"/>
        <color indexed="58"/>
        <rFont val="Times New Roman"/>
        <family val="1"/>
      </rPr>
      <t>x</t>
    </r>
  </si>
  <si>
    <r>
      <t>z</t>
    </r>
    <r>
      <rPr>
        <b/>
        <sz val="12"/>
        <color indexed="58"/>
        <rFont val="Times New Roman"/>
        <family val="1"/>
      </rPr>
      <t xml:space="preserve">                  </t>
    </r>
    <r>
      <rPr>
        <b/>
        <sz val="10"/>
        <color indexed="58"/>
        <rFont val="Times New Roman"/>
        <family val="1"/>
      </rPr>
      <t>(= a</t>
    </r>
    <r>
      <rPr>
        <b/>
        <vertAlign val="superscript"/>
        <sz val="10"/>
        <color indexed="58"/>
        <rFont val="Times New Roman"/>
        <family val="1"/>
      </rPr>
      <t>x</t>
    </r>
    <r>
      <rPr>
        <b/>
        <sz val="10"/>
        <color indexed="58"/>
        <rFont val="Times New Roman"/>
        <family val="1"/>
      </rPr>
      <t xml:space="preserve"> - 1)</t>
    </r>
  </si>
  <si>
    <r>
      <t xml:space="preserve">RP </t>
    </r>
    <r>
      <rPr>
        <sz val="10"/>
        <color indexed="58"/>
        <rFont val="Times New Roman"/>
        <family val="1"/>
      </rPr>
      <t xml:space="preserve">pro 1 faktor    </t>
    </r>
    <r>
      <rPr>
        <b/>
        <sz val="10"/>
        <color indexed="58"/>
        <rFont val="Times New Roman"/>
        <family val="1"/>
      </rPr>
      <t xml:space="preserve">             (=z . r</t>
    </r>
    <r>
      <rPr>
        <b/>
        <vertAlign val="subscript"/>
        <sz val="10"/>
        <color indexed="58"/>
        <rFont val="Times New Roman"/>
        <family val="1"/>
      </rPr>
      <t>f</t>
    </r>
    <r>
      <rPr>
        <b/>
        <sz val="10"/>
        <color indexed="58"/>
        <rFont val="Times New Roman"/>
        <family val="1"/>
      </rPr>
      <t>/n)</t>
    </r>
  </si>
  <si>
    <r>
      <t>RP                       (=z . r</t>
    </r>
    <r>
      <rPr>
        <b/>
        <vertAlign val="subscript"/>
        <sz val="10"/>
        <color indexed="58"/>
        <rFont val="Times New Roman"/>
        <family val="1"/>
      </rPr>
      <t>f</t>
    </r>
    <r>
      <rPr>
        <b/>
        <sz val="10"/>
        <color indexed="58"/>
        <rFont val="Times New Roman"/>
        <family val="1"/>
      </rPr>
      <t>/n)</t>
    </r>
  </si>
  <si>
    <r>
      <t xml:space="preserve">Dílčí riziková přirážka </t>
    </r>
    <r>
      <rPr>
        <b/>
        <sz val="10"/>
        <color indexed="58"/>
        <rFont val="Times New Roman"/>
        <family val="1"/>
      </rPr>
      <t>(RP x vážený počet)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</si>
</sst>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%"/>
    <numFmt numFmtId="174" formatCode="0.000000"/>
    <numFmt numFmtId="175" formatCode="0.0000000"/>
    <numFmt numFmtId="176" formatCode="0.00000000"/>
    <numFmt numFmtId="177" formatCode="0.0000%"/>
    <numFmt numFmtId="178" formatCode="0.00000%"/>
    <numFmt numFmtId="179" formatCode="0.00%_0"/>
    <numFmt numFmtId="180" formatCode="#,##0.00_0_0"/>
    <numFmt numFmtId="181" formatCode="0.000%_0"/>
    <numFmt numFmtId="182" formatCode="0_);\-0_)"/>
    <numFmt numFmtId="183" formatCode="0_)"/>
    <numFmt numFmtId="184" formatCode="0_);\-0_);"/>
    <numFmt numFmtId="185" formatCode="#,##0_);[Red]\-#,##0_)"/>
    <numFmt numFmtId="186" formatCode="0.0000000000"/>
    <numFmt numFmtId="187" formatCode="0.000000000"/>
    <numFmt numFmtId="188" formatCode="#,##0_)"/>
    <numFmt numFmtId="189" formatCode="#,##0.0_)"/>
    <numFmt numFmtId="190" formatCode="#,##0.00_)"/>
    <numFmt numFmtId="191" formatCode="0.000000%"/>
    <numFmt numFmtId="192" formatCode="#,##0.000"/>
    <numFmt numFmtId="193" formatCode="#,##0_ ;\-#,##0\ "/>
    <numFmt numFmtId="194" formatCode="#,##0_X_X_X_X"/>
    <numFmt numFmtId="195" formatCode="#,##0_X_X"/>
    <numFmt numFmtId="196" formatCode="General_)"/>
    <numFmt numFmtId="197" formatCode="#,##0.0_0_0"/>
    <numFmt numFmtId="198" formatCode="#,##0.000_0_0"/>
    <numFmt numFmtId="199" formatCode="#,##0.0000_0_0"/>
    <numFmt numFmtId="200" formatCode="#,##0_0_0"/>
  </numFmts>
  <fonts count="29">
    <font>
      <sz val="12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18"/>
      <name val="Times New Roman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 CE"/>
      <family val="2"/>
    </font>
    <font>
      <sz val="12"/>
      <color indexed="58"/>
      <name val="Times New Roman"/>
      <family val="1"/>
    </font>
    <font>
      <b/>
      <sz val="12"/>
      <color indexed="58"/>
      <name val="Times New Roman"/>
      <family val="1"/>
    </font>
    <font>
      <b/>
      <vertAlign val="superscript"/>
      <sz val="12"/>
      <color indexed="58"/>
      <name val="Times New Roman"/>
      <family val="1"/>
    </font>
    <font>
      <b/>
      <sz val="10"/>
      <color indexed="58"/>
      <name val="Times New Roman"/>
      <family val="1"/>
    </font>
    <font>
      <b/>
      <vertAlign val="superscript"/>
      <sz val="10"/>
      <color indexed="58"/>
      <name val="Times New Roman"/>
      <family val="1"/>
    </font>
    <font>
      <sz val="10"/>
      <color indexed="58"/>
      <name val="Times New Roman"/>
      <family val="1"/>
    </font>
    <font>
      <b/>
      <vertAlign val="subscript"/>
      <sz val="10"/>
      <color indexed="58"/>
      <name val="Times New Roman"/>
      <family val="1"/>
    </font>
    <font>
      <b/>
      <sz val="12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3" fontId="6" fillId="2" borderId="0" applyBorder="0">
      <alignment/>
      <protection/>
    </xf>
    <xf numFmtId="183" fontId="7" fillId="2" borderId="0" applyBorder="0">
      <alignment/>
      <protection/>
    </xf>
    <xf numFmtId="182" fontId="6" fillId="2" borderId="0" applyBorder="0">
      <alignment horizontal="left"/>
      <protection/>
    </xf>
    <xf numFmtId="182" fontId="7" fillId="2" borderId="0" applyBorder="0">
      <alignment horizontal="left"/>
      <protection/>
    </xf>
    <xf numFmtId="185" fontId="8" fillId="3" borderId="1">
      <alignment/>
      <protection locked="0"/>
    </xf>
    <xf numFmtId="184" fontId="6" fillId="4" borderId="0" applyBorder="0">
      <alignment horizontal="left"/>
      <protection/>
    </xf>
    <xf numFmtId="184" fontId="7" fillId="4" borderId="0" applyBorder="0">
      <alignment horizontal="left"/>
      <protection/>
    </xf>
    <xf numFmtId="185" fontId="7" fillId="5" borderId="1">
      <alignment/>
      <protection/>
    </xf>
    <xf numFmtId="185" fontId="7" fillId="6" borderId="1">
      <alignment/>
      <protection/>
    </xf>
    <xf numFmtId="0" fontId="4" fillId="7" borderId="2" applyBorder="0">
      <alignment/>
      <protection/>
    </xf>
    <xf numFmtId="1" fontId="6" fillId="7" borderId="0" applyBorder="0">
      <alignment horizontal="left"/>
      <protection/>
    </xf>
    <xf numFmtId="182" fontId="6" fillId="8" borderId="3" applyNumberFormat="0" applyBorder="0">
      <alignment horizontal="center" vertical="center"/>
      <protection/>
    </xf>
  </cellStyleXfs>
  <cellXfs count="11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169" fontId="0" fillId="9" borderId="14" xfId="21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9" borderId="1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10" fontId="0" fillId="0" borderId="18" xfId="21" applyNumberFormat="1" applyFont="1" applyBorder="1" applyAlignment="1">
      <alignment/>
    </xf>
    <xf numFmtId="169" fontId="0" fillId="9" borderId="18" xfId="21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9" borderId="1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9" borderId="21" xfId="0" applyFont="1" applyFill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9" borderId="16" xfId="0" applyFont="1" applyFill="1" applyBorder="1" applyAlignment="1">
      <alignment horizontal="right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Font="1" applyBorder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10" fontId="14" fillId="0" borderId="0" xfId="21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30" xfId="21" applyNumberFormat="1" applyFont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3" fontId="0" fillId="0" borderId="31" xfId="21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73" fontId="0" fillId="0" borderId="1" xfId="21" applyNumberFormat="1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73" fontId="0" fillId="0" borderId="33" xfId="21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73" fontId="0" fillId="0" borderId="34" xfId="21" applyNumberFormat="1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3" fontId="0" fillId="0" borderId="35" xfId="21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 horizontal="center"/>
    </xf>
    <xf numFmtId="173" fontId="9" fillId="0" borderId="38" xfId="2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0" fontId="9" fillId="0" borderId="0" xfId="21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4" xfId="0" applyFont="1" applyBorder="1" applyAlignment="1">
      <alignment/>
    </xf>
    <xf numFmtId="10" fontId="11" fillId="0" borderId="1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8" xfId="0" applyFont="1" applyBorder="1" applyAlignment="1">
      <alignment/>
    </xf>
    <xf numFmtId="10" fontId="11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8" xfId="0" applyFont="1" applyBorder="1" applyAlignment="1">
      <alignment/>
    </xf>
    <xf numFmtId="10" fontId="10" fillId="0" borderId="6" xfId="0" applyNumberFormat="1" applyFont="1" applyBorder="1" applyAlignment="1">
      <alignment/>
    </xf>
    <xf numFmtId="165" fontId="0" fillId="0" borderId="41" xfId="21" applyNumberFormat="1" applyFont="1" applyFill="1" applyBorder="1" applyAlignment="1">
      <alignment/>
    </xf>
    <xf numFmtId="165" fontId="0" fillId="0" borderId="10" xfId="21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73" fontId="0" fillId="0" borderId="31" xfId="21" applyNumberFormat="1" applyFont="1" applyBorder="1" applyAlignment="1">
      <alignment horizontal="center"/>
    </xf>
    <xf numFmtId="165" fontId="0" fillId="0" borderId="42" xfId="21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73" fontId="0" fillId="0" borderId="33" xfId="21" applyNumberFormat="1" applyFont="1" applyBorder="1" applyAlignment="1">
      <alignment horizontal="center"/>
    </xf>
    <xf numFmtId="165" fontId="0" fillId="0" borderId="43" xfId="21" applyNumberFormat="1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73" fontId="0" fillId="0" borderId="35" xfId="21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8" xfId="0" applyFont="1" applyBorder="1" applyAlignment="1">
      <alignment/>
    </xf>
    <xf numFmtId="169" fontId="12" fillId="0" borderId="6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" xfId="0" applyFont="1" applyBorder="1" applyAlignment="1">
      <alignment/>
    </xf>
    <xf numFmtId="10" fontId="12" fillId="0" borderId="44" xfId="0" applyNumberFormat="1" applyFont="1" applyBorder="1" applyAlignment="1">
      <alignment/>
    </xf>
    <xf numFmtId="10" fontId="12" fillId="9" borderId="6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0" xfId="20">
      <alignment/>
      <protection/>
    </xf>
    <xf numFmtId="0" fontId="17" fillId="0" borderId="0" xfId="20" applyFont="1">
      <alignment/>
      <protection/>
    </xf>
    <xf numFmtId="0" fontId="18" fillId="0" borderId="0" xfId="20" applyFont="1">
      <alignment/>
      <protection/>
    </xf>
    <xf numFmtId="0" fontId="20" fillId="0" borderId="0" xfId="20" applyFont="1">
      <alignment/>
      <protection/>
    </xf>
    <xf numFmtId="0" fontId="7" fillId="0" borderId="0" xfId="20" applyFont="1">
      <alignment/>
      <protection/>
    </xf>
    <xf numFmtId="0" fontId="21" fillId="10" borderId="24" xfId="0" applyFont="1" applyFill="1" applyBorder="1" applyAlignment="1">
      <alignment/>
    </xf>
    <xf numFmtId="0" fontId="22" fillId="10" borderId="25" xfId="0" applyFont="1" applyFill="1" applyBorder="1" applyAlignment="1">
      <alignment horizontal="center" vertical="top" wrapText="1"/>
    </xf>
    <xf numFmtId="0" fontId="22" fillId="10" borderId="37" xfId="0" applyFont="1" applyFill="1" applyBorder="1" applyAlignment="1">
      <alignment horizontal="center" vertical="top" wrapText="1"/>
    </xf>
    <xf numFmtId="0" fontId="22" fillId="10" borderId="45" xfId="0" applyFont="1" applyFill="1" applyBorder="1" applyAlignment="1">
      <alignment horizontal="center" vertical="top" wrapText="1"/>
    </xf>
    <xf numFmtId="0" fontId="22" fillId="10" borderId="36" xfId="0" applyFont="1" applyFill="1" applyBorder="1" applyAlignment="1">
      <alignment vertical="top"/>
    </xf>
    <xf numFmtId="0" fontId="22" fillId="10" borderId="24" xfId="0" applyFont="1" applyFill="1" applyBorder="1" applyAlignment="1">
      <alignment horizontal="center" vertical="top"/>
    </xf>
    <xf numFmtId="0" fontId="24" fillId="10" borderId="37" xfId="0" applyFont="1" applyFill="1" applyBorder="1" applyAlignment="1">
      <alignment horizontal="center" vertical="top" wrapText="1"/>
    </xf>
    <xf numFmtId="0" fontId="24" fillId="10" borderId="45" xfId="0" applyFont="1" applyFill="1" applyBorder="1" applyAlignment="1">
      <alignment horizontal="center" vertical="top" wrapText="1"/>
    </xf>
    <xf numFmtId="0" fontId="24" fillId="10" borderId="25" xfId="0" applyFont="1" applyFill="1" applyBorder="1" applyAlignment="1">
      <alignment horizontal="center" vertical="top" wrapText="1"/>
    </xf>
    <xf numFmtId="0" fontId="22" fillId="10" borderId="46" xfId="0" applyFont="1" applyFill="1" applyBorder="1" applyAlignment="1">
      <alignment horizontal="center" vertical="top" wrapText="1"/>
    </xf>
    <xf numFmtId="0" fontId="22" fillId="10" borderId="38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15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0" fontId="1" fillId="0" borderId="0" xfId="20">
      <alignment/>
      <protection/>
    </xf>
    <xf numFmtId="0" fontId="16" fillId="0" borderId="0" xfId="20" applyFont="1" applyAlignment="1">
      <alignment horizontal="center"/>
      <protection/>
    </xf>
    <xf numFmtId="0" fontId="18" fillId="0" borderId="0" xfId="20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M_2007_01_Iterace" xfId="20"/>
    <cellStyle name="Percent" xfId="21"/>
    <cellStyle name="Followed Hyperlink" xfId="22"/>
    <cellStyle name="STCisRadku1" xfId="23"/>
    <cellStyle name="STCisRadku2" xfId="24"/>
    <cellStyle name="STCisRadku3" xfId="25"/>
    <cellStyle name="STCisRadku4" xfId="26"/>
    <cellStyle name="STEdit" xfId="27"/>
    <cellStyle name="STNazRadku1" xfId="28"/>
    <cellStyle name="STNazRadku2" xfId="29"/>
    <cellStyle name="STNonEdit" xfId="30"/>
    <cellStyle name="STNonEdit2" xfId="31"/>
    <cellStyle name="STNormální" xfId="32"/>
    <cellStyle name="STPopis1" xfId="33"/>
    <cellStyle name="STPopis2b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Cvi&#269;en&#237;\FP_412\DCF3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Plán"/>
      <sheetName val="DCF Entity"/>
      <sheetName val="DCF Equity"/>
      <sheetName val="DCF APV"/>
    </sheetNames>
    <sheetDataSet>
      <sheetData sheetId="0">
        <row r="42">
          <cell r="B42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I1"/>
    </sheetView>
  </sheetViews>
  <sheetFormatPr defaultColWidth="9.00390625" defaultRowHeight="15.75"/>
  <cols>
    <col min="1" max="10" width="8.125" style="95" customWidth="1"/>
    <col min="11" max="16384" width="8.00390625" style="95" customWidth="1"/>
  </cols>
  <sheetData>
    <row r="1" spans="1:9" ht="12.75">
      <c r="A1" s="114"/>
      <c r="B1" s="114"/>
      <c r="C1" s="114"/>
      <c r="D1" s="114"/>
      <c r="E1" s="114"/>
      <c r="F1" s="114"/>
      <c r="G1" s="114"/>
      <c r="H1" s="114"/>
      <c r="I1" s="114"/>
    </row>
    <row r="2" spans="1:9" ht="21" customHeight="1">
      <c r="A2" s="112" t="s">
        <v>43</v>
      </c>
      <c r="B2" s="112"/>
      <c r="C2" s="112"/>
      <c r="D2" s="112"/>
      <c r="E2" s="112"/>
      <c r="F2" s="112"/>
      <c r="G2" s="112"/>
      <c r="H2" s="112"/>
      <c r="I2" s="112"/>
    </row>
    <row r="3" spans="1:9" s="96" customFormat="1" ht="23.25" customHeight="1">
      <c r="A3" s="115" t="s">
        <v>44</v>
      </c>
      <c r="B3" s="115"/>
      <c r="C3" s="115"/>
      <c r="D3" s="115"/>
      <c r="E3" s="115"/>
      <c r="F3" s="115"/>
      <c r="G3" s="115"/>
      <c r="H3" s="115"/>
      <c r="I3" s="115"/>
    </row>
    <row r="4" spans="1:9" ht="15" customHeight="1">
      <c r="A4" s="116" t="s">
        <v>45</v>
      </c>
      <c r="B4" s="116"/>
      <c r="C4" s="116"/>
      <c r="D4" s="116"/>
      <c r="E4" s="116"/>
      <c r="F4" s="116"/>
      <c r="G4" s="116"/>
      <c r="H4" s="116"/>
      <c r="I4" s="116"/>
    </row>
    <row r="5" spans="1:9" ht="15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</row>
    <row r="6" spans="1:9" ht="21.75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9" ht="15">
      <c r="A7" s="112" t="s">
        <v>47</v>
      </c>
      <c r="B7" s="112"/>
      <c r="C7" s="112"/>
      <c r="D7" s="112"/>
      <c r="E7" s="112"/>
      <c r="F7" s="112"/>
      <c r="G7" s="112"/>
      <c r="H7" s="112"/>
      <c r="I7" s="112"/>
    </row>
    <row r="8" spans="1:9" ht="19.5" customHeight="1">
      <c r="A8" s="113" t="s">
        <v>53</v>
      </c>
      <c r="B8" s="113"/>
      <c r="C8" s="113"/>
      <c r="D8" s="113"/>
      <c r="E8" s="113"/>
      <c r="F8" s="113"/>
      <c r="G8" s="113"/>
      <c r="H8" s="113"/>
      <c r="I8" s="113"/>
    </row>
    <row r="9" spans="1:9" ht="19.5" customHeight="1">
      <c r="A9" s="113" t="s">
        <v>54</v>
      </c>
      <c r="B9" s="113"/>
      <c r="C9" s="113"/>
      <c r="D9" s="113"/>
      <c r="E9" s="113"/>
      <c r="F9" s="113"/>
      <c r="G9" s="113"/>
      <c r="H9" s="113"/>
      <c r="I9" s="113"/>
    </row>
    <row r="10" spans="1:9" ht="12.75">
      <c r="A10" s="97"/>
      <c r="B10" s="97"/>
      <c r="C10" s="97"/>
      <c r="D10" s="97"/>
      <c r="E10" s="97"/>
      <c r="F10" s="97"/>
      <c r="G10" s="97"/>
      <c r="H10" s="97"/>
      <c r="I10" s="97"/>
    </row>
    <row r="11" spans="1:9" ht="15">
      <c r="A11" s="112" t="s">
        <v>52</v>
      </c>
      <c r="B11" s="112"/>
      <c r="C11" s="112"/>
      <c r="D11" s="112"/>
      <c r="E11" s="112"/>
      <c r="F11" s="112"/>
      <c r="G11" s="112"/>
      <c r="H11" s="112"/>
      <c r="I11" s="112"/>
    </row>
    <row r="13" ht="12.75">
      <c r="B13" s="95" t="s">
        <v>48</v>
      </c>
    </row>
    <row r="14" ht="12.75">
      <c r="B14" s="95" t="s">
        <v>49</v>
      </c>
    </row>
    <row r="16" ht="12.75">
      <c r="B16" s="95" t="s">
        <v>50</v>
      </c>
    </row>
    <row r="17" ht="12.75">
      <c r="B17" s="95" t="s">
        <v>51</v>
      </c>
    </row>
    <row r="19" ht="15">
      <c r="B19" s="98"/>
    </row>
    <row r="20" ht="15">
      <c r="B20" s="98"/>
    </row>
    <row r="21" ht="14.25">
      <c r="B21" s="99"/>
    </row>
  </sheetData>
  <mergeCells count="9">
    <mergeCell ref="A7:I7"/>
    <mergeCell ref="A8:I8"/>
    <mergeCell ref="A11:I11"/>
    <mergeCell ref="A1:I1"/>
    <mergeCell ref="A2:I2"/>
    <mergeCell ref="A3:I3"/>
    <mergeCell ref="A4:I4"/>
    <mergeCell ref="A5:I5"/>
    <mergeCell ref="A9:I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&amp;L&amp;10Maříková, P. - Mařík, M.: Diskontní míra pro výnosové oceňování podniku&amp;R&amp;10Příklad:  Komplexní stavebnicová metoda</oddHeader>
    <oddFooter>&amp;C&amp;9&amp;A&amp;R&amp;10©  Pavla Maříková, Miloš Mařík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125" style="2" customWidth="1"/>
    <col min="2" max="2" width="11.875" style="2" customWidth="1"/>
    <col min="3" max="3" width="10.125" style="2" customWidth="1"/>
    <col min="4" max="4" width="11.375" style="2" customWidth="1"/>
    <col min="5" max="5" width="10.625" style="2" customWidth="1"/>
    <col min="6" max="6" width="12.875" style="2" customWidth="1"/>
    <col min="7" max="7" width="6.50390625" style="2" customWidth="1"/>
    <col min="8" max="8" width="7.375" style="2" customWidth="1"/>
    <col min="9" max="16384" width="8.00390625" style="2" customWidth="1"/>
  </cols>
  <sheetData>
    <row r="1" ht="15.75">
      <c r="A1" s="3" t="s">
        <v>1</v>
      </c>
    </row>
    <row r="2" ht="16.5" thickBot="1"/>
    <row r="3" spans="1:4" ht="48" thickBot="1">
      <c r="A3" s="100"/>
      <c r="B3" s="101" t="s">
        <v>2</v>
      </c>
      <c r="C3" s="102" t="s">
        <v>3</v>
      </c>
      <c r="D3" s="103" t="s">
        <v>4</v>
      </c>
    </row>
    <row r="4" spans="1:8" ht="15.75">
      <c r="A4" s="12" t="s">
        <v>5</v>
      </c>
      <c r="B4" s="13">
        <f>SUM(B5:B10)</f>
        <v>25</v>
      </c>
      <c r="C4" s="14"/>
      <c r="D4" s="15">
        <f>SUM(D5:D10)</f>
        <v>25</v>
      </c>
      <c r="E4" s="16" t="s">
        <v>6</v>
      </c>
      <c r="F4" s="16"/>
      <c r="G4" s="16"/>
      <c r="H4" s="17">
        <v>0.04</v>
      </c>
    </row>
    <row r="5" spans="1:8" ht="15.75">
      <c r="A5" s="11" t="s">
        <v>7</v>
      </c>
      <c r="B5" s="18">
        <f>C26</f>
        <v>4</v>
      </c>
      <c r="C5" s="19">
        <v>1</v>
      </c>
      <c r="D5" s="20">
        <f aca="true" t="shared" si="0" ref="D5:D11">B5*C5</f>
        <v>4</v>
      </c>
      <c r="E5" s="5" t="s">
        <v>40</v>
      </c>
      <c r="F5" s="5"/>
      <c r="G5" s="5"/>
      <c r="H5" s="21">
        <f>H4/D12</f>
        <v>0.0011976047904191617</v>
      </c>
    </row>
    <row r="6" spans="1:8" ht="15.75">
      <c r="A6" s="10" t="s">
        <v>8</v>
      </c>
      <c r="B6" s="18">
        <f>C33</f>
        <v>3</v>
      </c>
      <c r="C6" s="19">
        <v>1</v>
      </c>
      <c r="D6" s="20">
        <f t="shared" si="0"/>
        <v>3</v>
      </c>
      <c r="E6" s="5" t="s">
        <v>41</v>
      </c>
      <c r="F6" s="5"/>
      <c r="G6" s="5"/>
      <c r="H6" s="22">
        <v>0.3</v>
      </c>
    </row>
    <row r="7" spans="1:8" s="23" customFormat="1" ht="15.75">
      <c r="A7" s="10" t="s">
        <v>9</v>
      </c>
      <c r="B7" s="18">
        <f>C40</f>
        <v>7</v>
      </c>
      <c r="C7" s="19">
        <v>1</v>
      </c>
      <c r="D7" s="20">
        <f t="shared" si="0"/>
        <v>7</v>
      </c>
      <c r="E7" s="7" t="s">
        <v>42</v>
      </c>
      <c r="F7" s="7"/>
      <c r="G7" s="7"/>
      <c r="H7" s="77">
        <f>(H6/H4)^(1/4)</f>
        <v>1.6548754598234365</v>
      </c>
    </row>
    <row r="8" spans="1:5" s="23" customFormat="1" ht="15.75">
      <c r="A8" s="24" t="s">
        <v>10</v>
      </c>
      <c r="B8" s="25">
        <f>C47</f>
        <v>3</v>
      </c>
      <c r="C8" s="26">
        <v>1</v>
      </c>
      <c r="D8" s="27">
        <f t="shared" si="0"/>
        <v>3</v>
      </c>
      <c r="E8" s="28"/>
    </row>
    <row r="9" spans="1:5" s="23" customFormat="1" ht="15.75">
      <c r="A9" s="24" t="s">
        <v>11</v>
      </c>
      <c r="B9" s="25">
        <f>C54</f>
        <v>4</v>
      </c>
      <c r="C9" s="26">
        <v>1</v>
      </c>
      <c r="D9" s="27">
        <f t="shared" si="0"/>
        <v>4</v>
      </c>
      <c r="E9" s="28"/>
    </row>
    <row r="10" spans="1:4" s="23" customFormat="1" ht="15.75">
      <c r="A10" s="29" t="s">
        <v>12</v>
      </c>
      <c r="B10" s="30">
        <f>C61</f>
        <v>4</v>
      </c>
      <c r="C10" s="31">
        <v>1</v>
      </c>
      <c r="D10" s="27">
        <f t="shared" si="0"/>
        <v>4</v>
      </c>
    </row>
    <row r="11" spans="1:4" ht="16.5" thickBot="1">
      <c r="A11" s="32" t="s">
        <v>13</v>
      </c>
      <c r="B11" s="33">
        <f>C69</f>
        <v>7</v>
      </c>
      <c r="C11" s="34">
        <v>1.2</v>
      </c>
      <c r="D11" s="35">
        <f t="shared" si="0"/>
        <v>8.4</v>
      </c>
    </row>
    <row r="12" spans="1:8" ht="16.5" thickBot="1">
      <c r="A12" s="36" t="s">
        <v>14</v>
      </c>
      <c r="B12" s="37">
        <f>B4+B11</f>
        <v>32</v>
      </c>
      <c r="C12" s="38"/>
      <c r="D12" s="39">
        <f>D4+D11</f>
        <v>33.4</v>
      </c>
      <c r="E12" s="40" t="s">
        <v>15</v>
      </c>
      <c r="F12" s="40"/>
      <c r="G12" s="9"/>
      <c r="H12" s="94">
        <f>D4/D11</f>
        <v>2.9761904761904763</v>
      </c>
    </row>
    <row r="13" ht="16.5" thickBot="1">
      <c r="B13" s="41"/>
    </row>
    <row r="14" spans="1:7" s="23" customFormat="1" ht="32.25" thickBot="1">
      <c r="A14" s="104" t="s">
        <v>16</v>
      </c>
      <c r="B14" s="105" t="s">
        <v>55</v>
      </c>
      <c r="C14" s="106" t="s">
        <v>56</v>
      </c>
      <c r="D14" s="107" t="s">
        <v>57</v>
      </c>
      <c r="E14" s="42"/>
      <c r="F14" s="42"/>
      <c r="G14" s="43"/>
    </row>
    <row r="15" spans="1:7" s="23" customFormat="1" ht="15.75">
      <c r="A15" s="44" t="s">
        <v>17</v>
      </c>
      <c r="B15" s="78">
        <f>$H$7^1</f>
        <v>1.6548754598234365</v>
      </c>
      <c r="C15" s="79">
        <f>B15-1</f>
        <v>0.6548754598234365</v>
      </c>
      <c r="D15" s="80">
        <f>$H$5*C15</f>
        <v>0.0007842819878124989</v>
      </c>
      <c r="G15" s="43"/>
    </row>
    <row r="16" spans="1:7" s="23" customFormat="1" ht="15.75">
      <c r="A16" s="45" t="s">
        <v>18</v>
      </c>
      <c r="B16" s="81">
        <f>$H$7^2</f>
        <v>2.7386127875258306</v>
      </c>
      <c r="C16" s="82">
        <f>B16-1</f>
        <v>1.7386127875258306</v>
      </c>
      <c r="D16" s="83">
        <f>$H$5*C16</f>
        <v>0.002082171003024947</v>
      </c>
      <c r="G16" s="43"/>
    </row>
    <row r="17" spans="1:7" s="23" customFormat="1" ht="15.75">
      <c r="A17" s="45" t="s">
        <v>19</v>
      </c>
      <c r="B17" s="81">
        <f>$H$7^3</f>
        <v>4.532063096035152</v>
      </c>
      <c r="C17" s="82">
        <f>B17-1</f>
        <v>3.5320630960351522</v>
      </c>
      <c r="D17" s="83">
        <f>$H$5*C17</f>
        <v>0.004230015683874434</v>
      </c>
      <c r="G17" s="43"/>
    </row>
    <row r="18" spans="1:7" s="23" customFormat="1" ht="16.5" thickBot="1">
      <c r="A18" s="46" t="s">
        <v>20</v>
      </c>
      <c r="B18" s="84">
        <f>$H$7^4</f>
        <v>7.5</v>
      </c>
      <c r="C18" s="85">
        <f>B18-1</f>
        <v>6.5</v>
      </c>
      <c r="D18" s="86">
        <f>$H$5*C18</f>
        <v>0.007784431137724551</v>
      </c>
      <c r="G18" s="43"/>
    </row>
    <row r="20" s="4" customFormat="1" ht="16.5" thickBot="1">
      <c r="A20" s="111" t="s">
        <v>21</v>
      </c>
    </row>
    <row r="21" spans="1:6" ht="45" thickBot="1">
      <c r="A21" s="104" t="s">
        <v>22</v>
      </c>
      <c r="B21" s="108" t="s">
        <v>58</v>
      </c>
      <c r="C21" s="109" t="s">
        <v>23</v>
      </c>
      <c r="D21" s="102" t="s">
        <v>3</v>
      </c>
      <c r="E21" s="102" t="s">
        <v>24</v>
      </c>
      <c r="F21" s="110" t="s">
        <v>59</v>
      </c>
    </row>
    <row r="22" spans="1:6" ht="15.75">
      <c r="A22" s="47" t="s">
        <v>25</v>
      </c>
      <c r="B22" s="48">
        <f>$D$15</f>
        <v>0.0007842819878124989</v>
      </c>
      <c r="C22" s="49"/>
      <c r="D22" s="50">
        <f>$C$5</f>
        <v>1</v>
      </c>
      <c r="E22" s="50">
        <f>C22*D22</f>
        <v>0</v>
      </c>
      <c r="F22" s="51">
        <f>B22*E22</f>
        <v>0</v>
      </c>
    </row>
    <row r="23" spans="1:6" ht="15.75">
      <c r="A23" s="52" t="s">
        <v>26</v>
      </c>
      <c r="B23" s="53">
        <f>$D$16</f>
        <v>0.002082171003024947</v>
      </c>
      <c r="C23" s="54">
        <v>3</v>
      </c>
      <c r="D23" s="8">
        <f>$C$5</f>
        <v>1</v>
      </c>
      <c r="E23" s="8">
        <f>C23*D23</f>
        <v>3</v>
      </c>
      <c r="F23" s="55">
        <f>B23*E23</f>
        <v>0.00624651300907484</v>
      </c>
    </row>
    <row r="24" spans="1:6" ht="15.75">
      <c r="A24" s="52" t="s">
        <v>27</v>
      </c>
      <c r="B24" s="53">
        <f>$D$17</f>
        <v>0.004230015683874434</v>
      </c>
      <c r="C24" s="54">
        <v>1</v>
      </c>
      <c r="D24" s="8">
        <f>$C$5</f>
        <v>1</v>
      </c>
      <c r="E24" s="8">
        <f>C24*D24</f>
        <v>1</v>
      </c>
      <c r="F24" s="55">
        <f>B24*E24</f>
        <v>0.004230015683874434</v>
      </c>
    </row>
    <row r="25" spans="1:6" ht="16.5" thickBot="1">
      <c r="A25" s="56" t="s">
        <v>28</v>
      </c>
      <c r="B25" s="57">
        <f>$D$18</f>
        <v>0.007784431137724551</v>
      </c>
      <c r="C25" s="58"/>
      <c r="D25" s="59">
        <f>$C$5</f>
        <v>1</v>
      </c>
      <c r="E25" s="59">
        <f>C25*D25</f>
        <v>0</v>
      </c>
      <c r="F25" s="60">
        <f>B25*E25</f>
        <v>0</v>
      </c>
    </row>
    <row r="26" spans="1:6" ht="16.5" thickBot="1">
      <c r="A26" s="61" t="s">
        <v>0</v>
      </c>
      <c r="B26" s="62"/>
      <c r="C26" s="62">
        <f>SUM(C22:C25)</f>
        <v>4</v>
      </c>
      <c r="D26" s="62"/>
      <c r="E26" s="62">
        <f>SUM(E22:E25)</f>
        <v>4</v>
      </c>
      <c r="F26" s="63">
        <f>SUM(F22:F25)</f>
        <v>0.010476528692949273</v>
      </c>
    </row>
    <row r="27" spans="2:6" ht="16.5" thickBot="1">
      <c r="B27" s="64"/>
      <c r="C27" s="64"/>
      <c r="D27" s="64"/>
      <c r="E27" s="64"/>
      <c r="F27" s="64"/>
    </row>
    <row r="28" spans="1:6" ht="45" thickBot="1">
      <c r="A28" s="104" t="s">
        <v>29</v>
      </c>
      <c r="B28" s="108" t="str">
        <f>$B$21</f>
        <v>RP                       (=z . rf/n)</v>
      </c>
      <c r="C28" s="109" t="s">
        <v>23</v>
      </c>
      <c r="D28" s="102" t="s">
        <v>3</v>
      </c>
      <c r="E28" s="102" t="s">
        <v>24</v>
      </c>
      <c r="F28" s="110" t="s">
        <v>59</v>
      </c>
    </row>
    <row r="29" spans="1:6" ht="15.75">
      <c r="A29" s="47" t="s">
        <v>25</v>
      </c>
      <c r="B29" s="48">
        <f>$H$5*C$15</f>
        <v>0.0007842819878124989</v>
      </c>
      <c r="C29" s="49"/>
      <c r="D29" s="50">
        <f>$C$6</f>
        <v>1</v>
      </c>
      <c r="E29" s="50">
        <f>C29*D29</f>
        <v>0</v>
      </c>
      <c r="F29" s="51">
        <f>B29*E29</f>
        <v>0</v>
      </c>
    </row>
    <row r="30" spans="1:6" ht="15.75">
      <c r="A30" s="52" t="s">
        <v>26</v>
      </c>
      <c r="B30" s="53">
        <f>$H$5*C$16</f>
        <v>0.002082171003024947</v>
      </c>
      <c r="C30" s="54">
        <v>2</v>
      </c>
      <c r="D30" s="8">
        <f>$C$6</f>
        <v>1</v>
      </c>
      <c r="E30" s="8">
        <f>C30*D30</f>
        <v>2</v>
      </c>
      <c r="F30" s="55">
        <f>B30*E30</f>
        <v>0.004164342006049894</v>
      </c>
    </row>
    <row r="31" spans="1:6" ht="15.75">
      <c r="A31" s="52" t="s">
        <v>27</v>
      </c>
      <c r="B31" s="53">
        <f>$H$5*C$17</f>
        <v>0.004230015683874434</v>
      </c>
      <c r="C31" s="54">
        <v>1</v>
      </c>
      <c r="D31" s="8">
        <f>$C$6</f>
        <v>1</v>
      </c>
      <c r="E31" s="8">
        <f>C31*D31</f>
        <v>1</v>
      </c>
      <c r="F31" s="55">
        <f>B31*E31</f>
        <v>0.004230015683874434</v>
      </c>
    </row>
    <row r="32" spans="1:6" ht="16.5" thickBot="1">
      <c r="A32" s="56" t="s">
        <v>28</v>
      </c>
      <c r="B32" s="57">
        <f>$H$5*C$18</f>
        <v>0.007784431137724551</v>
      </c>
      <c r="C32" s="58"/>
      <c r="D32" s="59">
        <f>$C$6</f>
        <v>1</v>
      </c>
      <c r="E32" s="59">
        <f>C32*D32</f>
        <v>0</v>
      </c>
      <c r="F32" s="60">
        <f>B32*E32</f>
        <v>0</v>
      </c>
    </row>
    <row r="33" spans="1:6" ht="16.5" thickBot="1">
      <c r="A33" s="61" t="s">
        <v>0</v>
      </c>
      <c r="B33" s="62"/>
      <c r="C33" s="62">
        <f>SUM(C29:C32)</f>
        <v>3</v>
      </c>
      <c r="D33" s="62"/>
      <c r="E33" s="62">
        <f>SUM(E29:E32)</f>
        <v>3</v>
      </c>
      <c r="F33" s="63">
        <f>SUM(F29:F32)</f>
        <v>0.008394357689924328</v>
      </c>
    </row>
    <row r="34" spans="1:6" s="5" customFormat="1" ht="16.5" thickBot="1">
      <c r="A34" s="1"/>
      <c r="B34" s="65"/>
      <c r="C34" s="65"/>
      <c r="D34" s="65"/>
      <c r="E34" s="65"/>
      <c r="F34" s="65"/>
    </row>
    <row r="35" spans="1:6" ht="45" thickBot="1">
      <c r="A35" s="104" t="s">
        <v>9</v>
      </c>
      <c r="B35" s="108" t="str">
        <f>$B$21</f>
        <v>RP                       (=z . rf/n)</v>
      </c>
      <c r="C35" s="109" t="s">
        <v>23</v>
      </c>
      <c r="D35" s="102" t="s">
        <v>3</v>
      </c>
      <c r="E35" s="102" t="s">
        <v>24</v>
      </c>
      <c r="F35" s="110" t="s">
        <v>59</v>
      </c>
    </row>
    <row r="36" spans="1:6" ht="15.75">
      <c r="A36" s="47" t="s">
        <v>25</v>
      </c>
      <c r="B36" s="48">
        <f>$H$5*C$15</f>
        <v>0.0007842819878124989</v>
      </c>
      <c r="C36" s="49"/>
      <c r="D36" s="50">
        <f>$C$7</f>
        <v>1</v>
      </c>
      <c r="E36" s="50">
        <f>C36*D36</f>
        <v>0</v>
      </c>
      <c r="F36" s="51">
        <f>B36*E36</f>
        <v>0</v>
      </c>
    </row>
    <row r="37" spans="1:6" ht="15.75">
      <c r="A37" s="52" t="s">
        <v>26</v>
      </c>
      <c r="B37" s="53">
        <f>$H$5*C$16</f>
        <v>0.002082171003024947</v>
      </c>
      <c r="C37" s="54">
        <v>3</v>
      </c>
      <c r="D37" s="8">
        <f>$C$7</f>
        <v>1</v>
      </c>
      <c r="E37" s="8">
        <f>C37*D37</f>
        <v>3</v>
      </c>
      <c r="F37" s="55">
        <f>B37*E37</f>
        <v>0.00624651300907484</v>
      </c>
    </row>
    <row r="38" spans="1:6" ht="15.75">
      <c r="A38" s="52" t="s">
        <v>27</v>
      </c>
      <c r="B38" s="53">
        <f>$H$5*C$17</f>
        <v>0.004230015683874434</v>
      </c>
      <c r="C38" s="54">
        <v>2</v>
      </c>
      <c r="D38" s="8">
        <f>$C$7</f>
        <v>1</v>
      </c>
      <c r="E38" s="8">
        <f>C38*D38</f>
        <v>2</v>
      </c>
      <c r="F38" s="55">
        <f>B38*E38</f>
        <v>0.008460031367748868</v>
      </c>
    </row>
    <row r="39" spans="1:6" ht="16.5" thickBot="1">
      <c r="A39" s="56" t="s">
        <v>28</v>
      </c>
      <c r="B39" s="57">
        <f>$H$5*C$18</f>
        <v>0.007784431137724551</v>
      </c>
      <c r="C39" s="58">
        <v>2</v>
      </c>
      <c r="D39" s="59">
        <f>$C$7</f>
        <v>1</v>
      </c>
      <c r="E39" s="59">
        <f>C39*D39</f>
        <v>2</v>
      </c>
      <c r="F39" s="60">
        <f>B39*E39</f>
        <v>0.015568862275449102</v>
      </c>
    </row>
    <row r="40" spans="1:6" ht="16.5" thickBot="1">
      <c r="A40" s="61" t="s">
        <v>0</v>
      </c>
      <c r="B40" s="62"/>
      <c r="C40" s="62">
        <f>SUM(C36:C39)</f>
        <v>7</v>
      </c>
      <c r="D40" s="62"/>
      <c r="E40" s="62">
        <f>SUM(E36:E39)</f>
        <v>7</v>
      </c>
      <c r="F40" s="63">
        <f>SUM(F36:F39)</f>
        <v>0.03027540665227281</v>
      </c>
    </row>
    <row r="41" spans="2:6" ht="16.5" thickBot="1">
      <c r="B41" s="64"/>
      <c r="C41" s="64"/>
      <c r="D41" s="64"/>
      <c r="E41" s="64"/>
      <c r="F41" s="64"/>
    </row>
    <row r="42" spans="1:6" ht="45" thickBot="1">
      <c r="A42" s="104" t="s">
        <v>10</v>
      </c>
      <c r="B42" s="108" t="str">
        <f>$B$21</f>
        <v>RP                       (=z . rf/n)</v>
      </c>
      <c r="C42" s="109" t="s">
        <v>23</v>
      </c>
      <c r="D42" s="102" t="s">
        <v>3</v>
      </c>
      <c r="E42" s="102" t="s">
        <v>24</v>
      </c>
      <c r="F42" s="110" t="s">
        <v>59</v>
      </c>
    </row>
    <row r="43" spans="1:6" ht="15.75">
      <c r="A43" s="47" t="s">
        <v>25</v>
      </c>
      <c r="B43" s="48">
        <f>$H$5*C$15</f>
        <v>0.0007842819878124989</v>
      </c>
      <c r="C43" s="49"/>
      <c r="D43" s="50">
        <f>$C$8</f>
        <v>1</v>
      </c>
      <c r="E43" s="50">
        <f>C43*D43</f>
        <v>0</v>
      </c>
      <c r="F43" s="51">
        <f>B43*E43</f>
        <v>0</v>
      </c>
    </row>
    <row r="44" spans="1:6" ht="15.75">
      <c r="A44" s="52" t="s">
        <v>26</v>
      </c>
      <c r="B44" s="53">
        <f>$H$5*C$16</f>
        <v>0.002082171003024947</v>
      </c>
      <c r="C44" s="54">
        <v>2</v>
      </c>
      <c r="D44" s="8">
        <f>$C$8</f>
        <v>1</v>
      </c>
      <c r="E44" s="8">
        <f>C44*D44</f>
        <v>2</v>
      </c>
      <c r="F44" s="55">
        <f>B44*E44</f>
        <v>0.004164342006049894</v>
      </c>
    </row>
    <row r="45" spans="1:6" ht="15.75">
      <c r="A45" s="52" t="s">
        <v>27</v>
      </c>
      <c r="B45" s="53">
        <f>$H$5*C$17</f>
        <v>0.004230015683874434</v>
      </c>
      <c r="C45" s="54"/>
      <c r="D45" s="8">
        <f>$C$8</f>
        <v>1</v>
      </c>
      <c r="E45" s="8">
        <f>C45*D45</f>
        <v>0</v>
      </c>
      <c r="F45" s="55">
        <f>B45*E45</f>
        <v>0</v>
      </c>
    </row>
    <row r="46" spans="1:6" ht="16.5" thickBot="1">
      <c r="A46" s="56" t="s">
        <v>28</v>
      </c>
      <c r="B46" s="57">
        <f>$H$5*C$18</f>
        <v>0.007784431137724551</v>
      </c>
      <c r="C46" s="58">
        <v>1</v>
      </c>
      <c r="D46" s="59">
        <f>$C$8</f>
        <v>1</v>
      </c>
      <c r="E46" s="59">
        <f>C46*D46</f>
        <v>1</v>
      </c>
      <c r="F46" s="60">
        <f>B46*E46</f>
        <v>0.007784431137724551</v>
      </c>
    </row>
    <row r="47" spans="1:6" ht="16.5" thickBot="1">
      <c r="A47" s="61" t="s">
        <v>0</v>
      </c>
      <c r="B47" s="62"/>
      <c r="C47" s="62">
        <f>SUM(C43:C46)</f>
        <v>3</v>
      </c>
      <c r="D47" s="62"/>
      <c r="E47" s="62">
        <f>SUM(E43:E46)</f>
        <v>3</v>
      </c>
      <c r="F47" s="63">
        <f>SUM(F43:F46)</f>
        <v>0.011948773143774445</v>
      </c>
    </row>
    <row r="48" spans="2:6" ht="16.5" thickBot="1">
      <c r="B48" s="64"/>
      <c r="C48" s="64"/>
      <c r="D48" s="64"/>
      <c r="E48" s="64"/>
      <c r="F48" s="64"/>
    </row>
    <row r="49" spans="1:6" ht="45" thickBot="1">
      <c r="A49" s="104" t="s">
        <v>11</v>
      </c>
      <c r="B49" s="108" t="str">
        <f>$B$21</f>
        <v>RP                       (=z . rf/n)</v>
      </c>
      <c r="C49" s="109" t="s">
        <v>23</v>
      </c>
      <c r="D49" s="102" t="s">
        <v>3</v>
      </c>
      <c r="E49" s="102" t="s">
        <v>24</v>
      </c>
      <c r="F49" s="110" t="s">
        <v>59</v>
      </c>
    </row>
    <row r="50" spans="1:6" ht="15.75">
      <c r="A50" s="47" t="s">
        <v>25</v>
      </c>
      <c r="B50" s="48">
        <f>$H$5*C$15</f>
        <v>0.0007842819878124989</v>
      </c>
      <c r="C50" s="49">
        <v>1</v>
      </c>
      <c r="D50" s="50">
        <f>$C$9</f>
        <v>1</v>
      </c>
      <c r="E50" s="50">
        <f>C50*D50</f>
        <v>1</v>
      </c>
      <c r="F50" s="51">
        <f>B50*E50</f>
        <v>0.0007842819878124989</v>
      </c>
    </row>
    <row r="51" spans="1:6" ht="15.75">
      <c r="A51" s="52" t="s">
        <v>26</v>
      </c>
      <c r="B51" s="53">
        <f>$H$5*C$16</f>
        <v>0.002082171003024947</v>
      </c>
      <c r="C51" s="54">
        <v>3</v>
      </c>
      <c r="D51" s="8">
        <f>$C$9</f>
        <v>1</v>
      </c>
      <c r="E51" s="8">
        <f>C51*D51</f>
        <v>3</v>
      </c>
      <c r="F51" s="55">
        <f>B51*E51</f>
        <v>0.00624651300907484</v>
      </c>
    </row>
    <row r="52" spans="1:6" ht="15.75">
      <c r="A52" s="52" t="s">
        <v>27</v>
      </c>
      <c r="B52" s="53">
        <f>$H$5*C$17</f>
        <v>0.004230015683874434</v>
      </c>
      <c r="C52" s="54"/>
      <c r="D52" s="8">
        <f>$C$9</f>
        <v>1</v>
      </c>
      <c r="E52" s="8">
        <f>C52*D52</f>
        <v>0</v>
      </c>
      <c r="F52" s="55">
        <f>B52*E52</f>
        <v>0</v>
      </c>
    </row>
    <row r="53" spans="1:6" ht="16.5" thickBot="1">
      <c r="A53" s="56" t="s">
        <v>28</v>
      </c>
      <c r="B53" s="57">
        <f>$H$5*C$18</f>
        <v>0.007784431137724551</v>
      </c>
      <c r="C53" s="58"/>
      <c r="D53" s="59">
        <f>$C$9</f>
        <v>1</v>
      </c>
      <c r="E53" s="59">
        <f>C53*D53</f>
        <v>0</v>
      </c>
      <c r="F53" s="60">
        <f>B53*E53</f>
        <v>0</v>
      </c>
    </row>
    <row r="54" spans="1:6" ht="16.5" thickBot="1">
      <c r="A54" s="61" t="s">
        <v>0</v>
      </c>
      <c r="B54" s="62"/>
      <c r="C54" s="62">
        <f>SUM(C50:C53)</f>
        <v>4</v>
      </c>
      <c r="D54" s="62"/>
      <c r="E54" s="62">
        <f>SUM(E50:E53)</f>
        <v>4</v>
      </c>
      <c r="F54" s="63">
        <f>SUM(F50:F53)</f>
        <v>0.007030794996887339</v>
      </c>
    </row>
    <row r="55" spans="2:6" ht="16.5" thickBot="1">
      <c r="B55" s="64"/>
      <c r="C55" s="64"/>
      <c r="D55" s="64"/>
      <c r="E55" s="64"/>
      <c r="F55" s="64"/>
    </row>
    <row r="56" spans="1:6" ht="45" thickBot="1">
      <c r="A56" s="104" t="s">
        <v>30</v>
      </c>
      <c r="B56" s="108" t="str">
        <f>$B$21</f>
        <v>RP                       (=z . rf/n)</v>
      </c>
      <c r="C56" s="109" t="s">
        <v>23</v>
      </c>
      <c r="D56" s="102" t="s">
        <v>3</v>
      </c>
      <c r="E56" s="102" t="s">
        <v>24</v>
      </c>
      <c r="F56" s="110" t="s">
        <v>59</v>
      </c>
    </row>
    <row r="57" spans="1:6" ht="15.75">
      <c r="A57" s="47" t="s">
        <v>25</v>
      </c>
      <c r="B57" s="48">
        <f>$H$5*C$15</f>
        <v>0.0007842819878124989</v>
      </c>
      <c r="C57" s="49"/>
      <c r="D57" s="50">
        <f>$C$10</f>
        <v>1</v>
      </c>
      <c r="E57" s="50">
        <f>C57*D57</f>
        <v>0</v>
      </c>
      <c r="F57" s="51">
        <f>B57*E57</f>
        <v>0</v>
      </c>
    </row>
    <row r="58" spans="1:6" ht="15.75">
      <c r="A58" s="52" t="s">
        <v>26</v>
      </c>
      <c r="B58" s="53">
        <f>$H$5*C$16</f>
        <v>0.002082171003024947</v>
      </c>
      <c r="C58" s="54">
        <v>2</v>
      </c>
      <c r="D58" s="8">
        <f>$C$10</f>
        <v>1</v>
      </c>
      <c r="E58" s="8">
        <f>C58*D58</f>
        <v>2</v>
      </c>
      <c r="F58" s="55">
        <f>B58*E58</f>
        <v>0.004164342006049894</v>
      </c>
    </row>
    <row r="59" spans="1:6" ht="15.75">
      <c r="A59" s="52" t="s">
        <v>27</v>
      </c>
      <c r="B59" s="53">
        <f>$H$5*C$17</f>
        <v>0.004230015683874434</v>
      </c>
      <c r="C59" s="54">
        <v>2</v>
      </c>
      <c r="D59" s="8">
        <f>$C$10</f>
        <v>1</v>
      </c>
      <c r="E59" s="8">
        <f>C59*D59</f>
        <v>2</v>
      </c>
      <c r="F59" s="55">
        <f>B59*E59</f>
        <v>0.008460031367748868</v>
      </c>
    </row>
    <row r="60" spans="1:6" ht="16.5" thickBot="1">
      <c r="A60" s="56" t="s">
        <v>28</v>
      </c>
      <c r="B60" s="57">
        <f>$H$5*C$18</f>
        <v>0.007784431137724551</v>
      </c>
      <c r="C60" s="58"/>
      <c r="D60" s="59">
        <f>$C$10</f>
        <v>1</v>
      </c>
      <c r="E60" s="59">
        <f>C60*D60</f>
        <v>0</v>
      </c>
      <c r="F60" s="60">
        <f>B60*E60</f>
        <v>0</v>
      </c>
    </row>
    <row r="61" spans="1:6" ht="16.5" thickBot="1">
      <c r="A61" s="61" t="s">
        <v>0</v>
      </c>
      <c r="B61" s="62"/>
      <c r="C61" s="62">
        <f>SUM(C57:C60)</f>
        <v>4</v>
      </c>
      <c r="D61" s="62"/>
      <c r="E61" s="62">
        <f>SUM(E57:E60)</f>
        <v>4</v>
      </c>
      <c r="F61" s="63">
        <f>SUM(F57:F60)</f>
        <v>0.01262437337379876</v>
      </c>
    </row>
    <row r="62" spans="1:6" ht="15.75">
      <c r="A62" s="1"/>
      <c r="B62" s="66"/>
      <c r="C62" s="66"/>
      <c r="D62" s="66"/>
      <c r="E62" s="66"/>
      <c r="F62" s="67"/>
    </row>
    <row r="63" s="4" customFormat="1" ht="16.5" thickBot="1">
      <c r="A63" s="111" t="s">
        <v>31</v>
      </c>
    </row>
    <row r="64" spans="1:6" ht="45" thickBot="1">
      <c r="A64" s="104" t="s">
        <v>32</v>
      </c>
      <c r="B64" s="108" t="str">
        <f>$B$21</f>
        <v>RP                       (=z . rf/n)</v>
      </c>
      <c r="C64" s="109" t="s">
        <v>23</v>
      </c>
      <c r="D64" s="102" t="s">
        <v>3</v>
      </c>
      <c r="E64" s="102" t="s">
        <v>24</v>
      </c>
      <c r="F64" s="110" t="s">
        <v>59</v>
      </c>
    </row>
    <row r="65" spans="1:6" ht="15.75">
      <c r="A65" s="47" t="s">
        <v>25</v>
      </c>
      <c r="B65" s="48">
        <f>$H$5*C$15</f>
        <v>0.0007842819878124989</v>
      </c>
      <c r="C65" s="49"/>
      <c r="D65" s="50">
        <f>$C$11</f>
        <v>1.2</v>
      </c>
      <c r="E65" s="50">
        <f>C65*D65</f>
        <v>0</v>
      </c>
      <c r="F65" s="51">
        <f>B65*E65</f>
        <v>0</v>
      </c>
    </row>
    <row r="66" spans="1:6" ht="15.75">
      <c r="A66" s="52" t="s">
        <v>26</v>
      </c>
      <c r="B66" s="53">
        <f>$H$5*C$16</f>
        <v>0.002082171003024947</v>
      </c>
      <c r="C66" s="54">
        <v>3</v>
      </c>
      <c r="D66" s="8">
        <f>$C$11</f>
        <v>1.2</v>
      </c>
      <c r="E66" s="8">
        <f>C66*D66</f>
        <v>3.5999999999999996</v>
      </c>
      <c r="F66" s="55">
        <f>B66*E66</f>
        <v>0.007495815610889808</v>
      </c>
    </row>
    <row r="67" spans="1:6" ht="15.75">
      <c r="A67" s="52" t="s">
        <v>27</v>
      </c>
      <c r="B67" s="53">
        <f>$H$5*C$17</f>
        <v>0.004230015683874434</v>
      </c>
      <c r="C67" s="54">
        <v>2</v>
      </c>
      <c r="D67" s="8">
        <f>$C$11</f>
        <v>1.2</v>
      </c>
      <c r="E67" s="8">
        <f>C67*D67</f>
        <v>2.4</v>
      </c>
      <c r="F67" s="55">
        <f>B67*E67</f>
        <v>0.01015203764129864</v>
      </c>
    </row>
    <row r="68" spans="1:6" ht="16.5" thickBot="1">
      <c r="A68" s="56" t="s">
        <v>28</v>
      </c>
      <c r="B68" s="57">
        <f>$H$5*C$18</f>
        <v>0.007784431137724551</v>
      </c>
      <c r="C68" s="58">
        <v>2</v>
      </c>
      <c r="D68" s="59">
        <f>$C$11</f>
        <v>1.2</v>
      </c>
      <c r="E68" s="59">
        <f>C68*D68</f>
        <v>2.4</v>
      </c>
      <c r="F68" s="60">
        <f>B68*E68</f>
        <v>0.01868263473053892</v>
      </c>
    </row>
    <row r="69" spans="1:6" ht="16.5" thickBot="1">
      <c r="A69" s="61" t="s">
        <v>0</v>
      </c>
      <c r="B69" s="62"/>
      <c r="C69" s="62">
        <f>SUM(C65:C68)</f>
        <v>7</v>
      </c>
      <c r="D69" s="62"/>
      <c r="E69" s="62">
        <f>SUM(E65:E68)</f>
        <v>8.4</v>
      </c>
      <c r="F69" s="63">
        <f>SUM(F65:F68)</f>
        <v>0.036330487982727366</v>
      </c>
    </row>
    <row r="71" s="4" customFormat="1" ht="15.75">
      <c r="A71" s="111" t="s">
        <v>33</v>
      </c>
    </row>
    <row r="73" spans="1:4" s="68" customFormat="1" ht="15.75">
      <c r="A73" s="87" t="s">
        <v>34</v>
      </c>
      <c r="B73" s="88"/>
      <c r="C73" s="88"/>
      <c r="D73" s="89">
        <f>H4</f>
        <v>0.04</v>
      </c>
    </row>
    <row r="74" spans="1:4" ht="15.75">
      <c r="A74" s="69" t="s">
        <v>7</v>
      </c>
      <c r="B74" s="70">
        <f>F26</f>
        <v>0.010476528692949273</v>
      </c>
      <c r="C74" s="70"/>
      <c r="D74" s="71"/>
    </row>
    <row r="75" spans="1:4" ht="15.75">
      <c r="A75" s="72" t="s">
        <v>8</v>
      </c>
      <c r="B75" s="73">
        <f>F33</f>
        <v>0.008394357689924328</v>
      </c>
      <c r="C75" s="73"/>
      <c r="D75" s="6"/>
    </row>
    <row r="76" spans="1:4" ht="15.75">
      <c r="A76" s="72" t="s">
        <v>9</v>
      </c>
      <c r="B76" s="73">
        <f>F40</f>
        <v>0.03027540665227281</v>
      </c>
      <c r="C76" s="73"/>
      <c r="D76" s="6"/>
    </row>
    <row r="77" spans="1:4" ht="15.75">
      <c r="A77" s="72" t="s">
        <v>10</v>
      </c>
      <c r="B77" s="73">
        <f>F47</f>
        <v>0.011948773143774445</v>
      </c>
      <c r="C77" s="73"/>
      <c r="D77" s="6"/>
    </row>
    <row r="78" spans="1:4" ht="15.75">
      <c r="A78" s="72" t="s">
        <v>11</v>
      </c>
      <c r="B78" s="73">
        <f>F54</f>
        <v>0.007030794996887339</v>
      </c>
      <c r="C78" s="73"/>
      <c r="D78" s="6"/>
    </row>
    <row r="79" spans="1:4" ht="15.75">
      <c r="A79" s="72" t="s">
        <v>12</v>
      </c>
      <c r="B79" s="73">
        <f>F61</f>
        <v>0.01262437337379876</v>
      </c>
      <c r="C79" s="73"/>
      <c r="D79" s="6"/>
    </row>
    <row r="80" spans="1:4" ht="15.75">
      <c r="A80" s="72" t="s">
        <v>35</v>
      </c>
      <c r="B80" s="73"/>
      <c r="C80" s="73">
        <f>SUM(B74:B79)</f>
        <v>0.08075023454960696</v>
      </c>
      <c r="D80" s="6"/>
    </row>
    <row r="81" spans="1:4" ht="15.75">
      <c r="A81" s="72" t="s">
        <v>36</v>
      </c>
      <c r="B81" s="73"/>
      <c r="C81" s="73">
        <f>F69</f>
        <v>0.036330487982727366</v>
      </c>
      <c r="D81" s="6"/>
    </row>
    <row r="82" spans="1:4" s="68" customFormat="1" ht="15.75">
      <c r="A82" s="90" t="s">
        <v>37</v>
      </c>
      <c r="B82" s="91"/>
      <c r="C82" s="91"/>
      <c r="D82" s="92">
        <f>C80+C81</f>
        <v>0.11708072253233433</v>
      </c>
    </row>
    <row r="83" spans="1:4" s="68" customFormat="1" ht="15.75">
      <c r="A83" s="87" t="s">
        <v>38</v>
      </c>
      <c r="B83" s="88"/>
      <c r="C83" s="88"/>
      <c r="D83" s="93">
        <v>0.02</v>
      </c>
    </row>
    <row r="84" spans="1:4" ht="15.75">
      <c r="A84" s="74" t="s">
        <v>39</v>
      </c>
      <c r="B84" s="75"/>
      <c r="C84" s="75"/>
      <c r="D84" s="76">
        <f>SUM(D73:D83)</f>
        <v>0.1770807225323343</v>
      </c>
    </row>
  </sheetData>
  <printOptions/>
  <pageMargins left="0.5905511811023623" right="0.5905511811023623" top="0.984251968503937" bottom="0.984251968503937" header="0.5118110236220472" footer="0.5118110236220472"/>
  <pageSetup fitToHeight="2" horizontalDpi="600" verticalDpi="600" orientation="portrait" paperSize="9" scale="90" r:id="rId1"/>
  <headerFooter alignWithMargins="0">
    <oddHeader>&amp;L&amp;10Maříková, P. - Mařík, M.: Diskontní míra pro výnosové oceňování podniku&amp;R&amp;10Příklad:  Komplexní stavebnicová metoda</oddHeader>
    <oddFooter>&amp;C&amp;9&amp;A&amp;R&amp;10©  Pavla Maříková, Miloš Mařík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Diskontní míra pro oceňování podniku 2007</dc:title>
  <dc:subject/>
  <dc:creator>Maříková Pavla, Mařík Miloš</dc:creator>
  <cp:keywords/>
  <dc:description/>
  <cp:lastModifiedBy>Mařík Miloš</cp:lastModifiedBy>
  <cp:lastPrinted>2007-10-25T12:03:06Z</cp:lastPrinted>
  <dcterms:created xsi:type="dcterms:W3CDTF">2007-09-15T09:37:29Z</dcterms:created>
  <dcterms:modified xsi:type="dcterms:W3CDTF">2007-10-25T12:46:27Z</dcterms:modified>
  <cp:category/>
  <cp:version/>
  <cp:contentType/>
  <cp:contentStatus/>
</cp:coreProperties>
</file>